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0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19BE01A2-2258-4E09-ADB8-F15E69980EE6}" xr6:coauthVersionLast="41" xr6:coauthVersionMax="41" xr10:uidLastSave="{00000000-0000-0000-0000-000000000000}"/>
  <bookViews>
    <workbookView xWindow="-120" yWindow="-120" windowWidth="29040" windowHeight="15840" tabRatio="899" activeTab="1" xr2:uid="{00000000-000D-0000-FFFF-FFFF00000000}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externalReferences>
    <externalReference r:id="rId24"/>
  </externalReference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3" l="1"/>
  <c r="G50" i="13"/>
  <c r="E50" i="13"/>
  <c r="D52" i="13"/>
  <c r="D44" i="1"/>
  <c r="C44" i="1"/>
  <c r="J50" i="13" l="1"/>
  <c r="I50" i="13"/>
  <c r="H50" i="13"/>
  <c r="C52" i="13"/>
  <c r="K49" i="13"/>
  <c r="Q49" i="13" s="1"/>
  <c r="L49" i="13"/>
  <c r="R49" i="13" s="1"/>
  <c r="M49" i="13"/>
  <c r="S49" i="13" s="1"/>
  <c r="K48" i="13"/>
  <c r="Q48" i="13"/>
  <c r="L48" i="13"/>
  <c r="R48" i="13" s="1"/>
  <c r="M48" i="13"/>
  <c r="S48" i="13" s="1"/>
  <c r="K47" i="13"/>
  <c r="Q47" i="13"/>
  <c r="L47" i="13"/>
  <c r="R47" i="13" s="1"/>
  <c r="M47" i="13"/>
  <c r="S47" i="13" s="1"/>
  <c r="K46" i="13"/>
  <c r="Q46" i="13" s="1"/>
  <c r="L46" i="13"/>
  <c r="R46" i="13"/>
  <c r="M46" i="13"/>
  <c r="S46" i="13" s="1"/>
  <c r="E9" i="9" l="1"/>
  <c r="E8" i="9"/>
  <c r="D9" i="9"/>
  <c r="D8" i="9"/>
  <c r="K45" i="13" l="1"/>
  <c r="K43" i="13" l="1"/>
  <c r="L43" i="13"/>
  <c r="M43" i="13"/>
  <c r="K44" i="13"/>
  <c r="L44" i="13"/>
  <c r="M44" i="13"/>
  <c r="L45" i="13"/>
  <c r="M45" i="13"/>
  <c r="K39" i="12"/>
  <c r="L39" i="12"/>
  <c r="M39" i="12"/>
  <c r="K40" i="12"/>
  <c r="L40" i="12"/>
  <c r="M40" i="12"/>
  <c r="K41" i="12"/>
  <c r="L41" i="12"/>
  <c r="M41" i="12"/>
  <c r="K39" i="14"/>
  <c r="L39" i="14"/>
  <c r="M39" i="14"/>
  <c r="K40" i="14"/>
  <c r="L40" i="14"/>
  <c r="M40" i="14"/>
  <c r="K41" i="14"/>
  <c r="L41" i="14"/>
  <c r="M41" i="14"/>
  <c r="K39" i="15"/>
  <c r="L39" i="15"/>
  <c r="M39" i="15"/>
  <c r="K40" i="15"/>
  <c r="L40" i="15"/>
  <c r="M40" i="15"/>
  <c r="K41" i="15"/>
  <c r="L41" i="15"/>
  <c r="M41" i="15"/>
  <c r="K39" i="16"/>
  <c r="L39" i="16"/>
  <c r="M39" i="16"/>
  <c r="K40" i="16"/>
  <c r="L40" i="16"/>
  <c r="M40" i="16"/>
  <c r="K41" i="16"/>
  <c r="L41" i="16"/>
  <c r="M41" i="16"/>
  <c r="K39" i="30"/>
  <c r="L39" i="30"/>
  <c r="M39" i="30"/>
  <c r="K40" i="30"/>
  <c r="L40" i="30"/>
  <c r="M40" i="30"/>
  <c r="K41" i="30"/>
  <c r="L41" i="30"/>
  <c r="M41" i="30"/>
  <c r="K39" i="18"/>
  <c r="L39" i="18"/>
  <c r="M39" i="18"/>
  <c r="K40" i="18"/>
  <c r="L40" i="18"/>
  <c r="M40" i="18"/>
  <c r="K41" i="18"/>
  <c r="L41" i="18"/>
  <c r="M41" i="18"/>
  <c r="K39" i="19"/>
  <c r="L39" i="19"/>
  <c r="M39" i="19"/>
  <c r="K40" i="19"/>
  <c r="L40" i="19"/>
  <c r="M40" i="19"/>
  <c r="K41" i="19"/>
  <c r="L41" i="19"/>
  <c r="M41" i="19"/>
  <c r="K39" i="21"/>
  <c r="L39" i="21"/>
  <c r="M39" i="21"/>
  <c r="K40" i="21"/>
  <c r="L40" i="21"/>
  <c r="M40" i="21"/>
  <c r="K41" i="21"/>
  <c r="L41" i="21"/>
  <c r="M41" i="21"/>
  <c r="K39" i="22"/>
  <c r="L39" i="22"/>
  <c r="M39" i="22"/>
  <c r="K40" i="22"/>
  <c r="L40" i="22"/>
  <c r="M40" i="22"/>
  <c r="K41" i="22"/>
  <c r="L41" i="22"/>
  <c r="M41" i="22"/>
  <c r="K39" i="23"/>
  <c r="L39" i="23"/>
  <c r="M39" i="23"/>
  <c r="K40" i="23"/>
  <c r="L40" i="23"/>
  <c r="M40" i="23"/>
  <c r="K41" i="23"/>
  <c r="L41" i="23"/>
  <c r="M41" i="23"/>
  <c r="K38" i="1"/>
  <c r="L38" i="1"/>
  <c r="M38" i="1"/>
  <c r="K39" i="1"/>
  <c r="L39" i="1"/>
  <c r="M39" i="1"/>
  <c r="K41" i="1"/>
  <c r="L41" i="1"/>
  <c r="M41" i="1"/>
  <c r="K43" i="1"/>
  <c r="L43" i="1"/>
  <c r="M43" i="1"/>
  <c r="K43" i="23"/>
  <c r="L43" i="23"/>
  <c r="M43" i="23"/>
  <c r="K43" i="22"/>
  <c r="L43" i="22"/>
  <c r="M43" i="22"/>
  <c r="K43" i="21"/>
  <c r="L43" i="21"/>
  <c r="M43" i="21"/>
  <c r="K43" i="19"/>
  <c r="L43" i="19"/>
  <c r="M43" i="19"/>
  <c r="K43" i="18"/>
  <c r="L43" i="18"/>
  <c r="M43" i="18"/>
  <c r="K43" i="30"/>
  <c r="L43" i="30"/>
  <c r="M43" i="30"/>
  <c r="K43" i="16"/>
  <c r="L43" i="16"/>
  <c r="M43" i="16"/>
  <c r="K43" i="15"/>
  <c r="L43" i="15"/>
  <c r="M43" i="15"/>
  <c r="K43" i="14"/>
  <c r="L43" i="14"/>
  <c r="M43" i="14"/>
  <c r="K43" i="12"/>
  <c r="L43" i="12"/>
  <c r="M43" i="12"/>
  <c r="K51" i="13"/>
  <c r="L51" i="13"/>
  <c r="M51" i="13"/>
  <c r="M37" i="1"/>
  <c r="M38" i="23"/>
  <c r="M38" i="22"/>
  <c r="M38" i="21"/>
  <c r="M38" i="19"/>
  <c r="M38" i="18"/>
  <c r="M38" i="30"/>
  <c r="M38" i="16"/>
  <c r="M38" i="15"/>
  <c r="M38" i="14"/>
  <c r="M38" i="12"/>
  <c r="M42" i="13"/>
  <c r="P44" i="30" l="1"/>
  <c r="O44" i="30"/>
  <c r="N44" i="30"/>
  <c r="D44" i="30"/>
  <c r="C44" i="30"/>
  <c r="J42" i="30"/>
  <c r="J44" i="30" s="1"/>
  <c r="I42" i="30"/>
  <c r="H42" i="30"/>
  <c r="H44" i="30" s="1"/>
  <c r="G42" i="30"/>
  <c r="F42" i="30"/>
  <c r="E42" i="30"/>
  <c r="Q41" i="30"/>
  <c r="S41" i="30"/>
  <c r="R41" i="30"/>
  <c r="S40" i="30"/>
  <c r="R40" i="30"/>
  <c r="Q40" i="30"/>
  <c r="S39" i="30"/>
  <c r="Q39" i="30"/>
  <c r="R39" i="30"/>
  <c r="S38" i="30"/>
  <c r="L38" i="30"/>
  <c r="R38" i="30" s="1"/>
  <c r="K38" i="30"/>
  <c r="Q38" i="30" s="1"/>
  <c r="L42" i="30" l="1"/>
  <c r="L44" i="30" s="1"/>
  <c r="M42" i="30"/>
  <c r="M44" i="30" s="1"/>
  <c r="G44" i="30"/>
  <c r="F44" i="30"/>
  <c r="E44" i="30"/>
  <c r="K42" i="30"/>
  <c r="K44" i="30" s="1"/>
  <c r="R44" i="30"/>
  <c r="I44" i="30"/>
  <c r="Y10" i="9"/>
  <c r="X10" i="9"/>
  <c r="W10" i="9"/>
  <c r="E10" i="9"/>
  <c r="D10" i="9"/>
  <c r="C10" i="9"/>
  <c r="B10" i="9"/>
  <c r="P44" i="29"/>
  <c r="S10" i="9" s="1"/>
  <c r="O44" i="29"/>
  <c r="R10" i="9" s="1"/>
  <c r="N44" i="29"/>
  <c r="Q10" i="9" s="1"/>
  <c r="D44" i="29"/>
  <c r="G10" i="9" s="1"/>
  <c r="C44" i="29"/>
  <c r="F10" i="9" s="1"/>
  <c r="M43" i="29"/>
  <c r="L43" i="29"/>
  <c r="K43" i="29"/>
  <c r="J42" i="29"/>
  <c r="M42" i="29" s="1"/>
  <c r="I42" i="29"/>
  <c r="I44" i="29" s="1"/>
  <c r="L10" i="9" s="1"/>
  <c r="H42" i="29"/>
  <c r="H44" i="29" s="1"/>
  <c r="K10" i="9" s="1"/>
  <c r="G42" i="29"/>
  <c r="G44" i="29" s="1"/>
  <c r="J10" i="9" s="1"/>
  <c r="F42" i="29"/>
  <c r="F44" i="29" s="1"/>
  <c r="I10" i="9" s="1"/>
  <c r="E42" i="29"/>
  <c r="E44" i="29" s="1"/>
  <c r="H10" i="9" s="1"/>
  <c r="M41" i="29"/>
  <c r="S41" i="29" s="1"/>
  <c r="L41" i="29"/>
  <c r="R41" i="29" s="1"/>
  <c r="K41" i="29"/>
  <c r="Q41" i="29" s="1"/>
  <c r="M40" i="29"/>
  <c r="S40" i="29" s="1"/>
  <c r="L40" i="29"/>
  <c r="R40" i="29" s="1"/>
  <c r="K40" i="29"/>
  <c r="Q40" i="29" s="1"/>
  <c r="M39" i="29"/>
  <c r="S39" i="29" s="1"/>
  <c r="L39" i="29"/>
  <c r="R39" i="29" s="1"/>
  <c r="K39" i="29"/>
  <c r="Q39" i="29" s="1"/>
  <c r="M38" i="29"/>
  <c r="S38" i="29" s="1"/>
  <c r="L38" i="29"/>
  <c r="R38" i="29" s="1"/>
  <c r="K38" i="29"/>
  <c r="Q38" i="29" s="1"/>
  <c r="Y9" i="9"/>
  <c r="X9" i="9"/>
  <c r="W9" i="9"/>
  <c r="Y8" i="9"/>
  <c r="X8" i="9"/>
  <c r="W8" i="9"/>
  <c r="P44" i="28"/>
  <c r="O44" i="28"/>
  <c r="N44" i="28"/>
  <c r="D44" i="28"/>
  <c r="C44" i="28"/>
  <c r="M43" i="28"/>
  <c r="L43" i="28"/>
  <c r="K43" i="28"/>
  <c r="J42" i="28"/>
  <c r="J44" i="28" s="1"/>
  <c r="I42" i="28"/>
  <c r="H42" i="28"/>
  <c r="H44" i="28" s="1"/>
  <c r="G42" i="28"/>
  <c r="G44" i="28" s="1"/>
  <c r="F42" i="28"/>
  <c r="F44" i="28" s="1"/>
  <c r="E42" i="28"/>
  <c r="E44" i="28" s="1"/>
  <c r="M41" i="28"/>
  <c r="S41" i="28" s="1"/>
  <c r="L41" i="28"/>
  <c r="R41" i="28" s="1"/>
  <c r="K41" i="28"/>
  <c r="Q41" i="28" s="1"/>
  <c r="M40" i="28"/>
  <c r="S40" i="28" s="1"/>
  <c r="L40" i="28"/>
  <c r="R40" i="28" s="1"/>
  <c r="K40" i="28"/>
  <c r="Q40" i="28" s="1"/>
  <c r="M39" i="28"/>
  <c r="S39" i="28" s="1"/>
  <c r="L39" i="28"/>
  <c r="R39" i="28" s="1"/>
  <c r="K39" i="28"/>
  <c r="Q39" i="28" s="1"/>
  <c r="M38" i="28"/>
  <c r="S38" i="28" s="1"/>
  <c r="L38" i="28"/>
  <c r="R38" i="28" s="1"/>
  <c r="K38" i="28"/>
  <c r="Q38" i="28" s="1"/>
  <c r="P44" i="27"/>
  <c r="O44" i="27"/>
  <c r="N44" i="27"/>
  <c r="D44" i="27"/>
  <c r="C44" i="27"/>
  <c r="M43" i="27"/>
  <c r="L43" i="27"/>
  <c r="K43" i="27"/>
  <c r="J42" i="27"/>
  <c r="I42" i="27"/>
  <c r="I44" i="27" s="1"/>
  <c r="H42" i="27"/>
  <c r="H44" i="27" s="1"/>
  <c r="G42" i="27"/>
  <c r="G44" i="27" s="1"/>
  <c r="F42" i="27"/>
  <c r="F44" i="27" s="1"/>
  <c r="E42" i="27"/>
  <c r="E44" i="27" s="1"/>
  <c r="M41" i="27"/>
  <c r="S41" i="27" s="1"/>
  <c r="L41" i="27"/>
  <c r="R41" i="27" s="1"/>
  <c r="K41" i="27"/>
  <c r="Q41" i="27" s="1"/>
  <c r="M40" i="27"/>
  <c r="S40" i="27" s="1"/>
  <c r="L40" i="27"/>
  <c r="R40" i="27" s="1"/>
  <c r="K40" i="27"/>
  <c r="Q40" i="27" s="1"/>
  <c r="M39" i="27"/>
  <c r="S39" i="27" s="1"/>
  <c r="L39" i="27"/>
  <c r="R39" i="27" s="1"/>
  <c r="K39" i="27"/>
  <c r="Q39" i="27" s="1"/>
  <c r="M38" i="27"/>
  <c r="S38" i="27" s="1"/>
  <c r="L38" i="27"/>
  <c r="R38" i="27" s="1"/>
  <c r="K38" i="27"/>
  <c r="Q38" i="27" s="1"/>
  <c r="P44" i="26"/>
  <c r="O44" i="26"/>
  <c r="N44" i="26"/>
  <c r="D44" i="26"/>
  <c r="C44" i="26"/>
  <c r="M43" i="26"/>
  <c r="L43" i="26"/>
  <c r="K43" i="26"/>
  <c r="K42" i="26"/>
  <c r="K44" i="26" s="1"/>
  <c r="J42" i="26"/>
  <c r="J44" i="26" s="1"/>
  <c r="I42" i="26"/>
  <c r="I44" i="26" s="1"/>
  <c r="H42" i="26"/>
  <c r="H44" i="26" s="1"/>
  <c r="G42" i="26"/>
  <c r="G44" i="26" s="1"/>
  <c r="F42" i="26"/>
  <c r="F44" i="26" s="1"/>
  <c r="E42" i="26"/>
  <c r="E44" i="26" s="1"/>
  <c r="M41" i="26"/>
  <c r="S41" i="26" s="1"/>
  <c r="L41" i="26"/>
  <c r="R41" i="26" s="1"/>
  <c r="K41" i="26"/>
  <c r="Q41" i="26" s="1"/>
  <c r="M40" i="26"/>
  <c r="S40" i="26" s="1"/>
  <c r="L40" i="26"/>
  <c r="R40" i="26" s="1"/>
  <c r="K40" i="26"/>
  <c r="Q40" i="26" s="1"/>
  <c r="M39" i="26"/>
  <c r="S39" i="26" s="1"/>
  <c r="L39" i="26"/>
  <c r="R39" i="26" s="1"/>
  <c r="K39" i="26"/>
  <c r="Q39" i="26" s="1"/>
  <c r="M38" i="26"/>
  <c r="S38" i="26" s="1"/>
  <c r="L38" i="26"/>
  <c r="R38" i="26" s="1"/>
  <c r="K38" i="26"/>
  <c r="Q38" i="26" s="1"/>
  <c r="P44" i="25"/>
  <c r="O44" i="25"/>
  <c r="N44" i="25"/>
  <c r="D44" i="25"/>
  <c r="C44" i="25"/>
  <c r="M43" i="25"/>
  <c r="L43" i="25"/>
  <c r="K43" i="25"/>
  <c r="J42" i="25"/>
  <c r="J44" i="25" s="1"/>
  <c r="I42" i="25"/>
  <c r="L42" i="25" s="1"/>
  <c r="H42" i="25"/>
  <c r="G42" i="25"/>
  <c r="G44" i="25" s="1"/>
  <c r="F42" i="25"/>
  <c r="F44" i="25" s="1"/>
  <c r="E42" i="25"/>
  <c r="E44" i="25" s="1"/>
  <c r="M41" i="25"/>
  <c r="S41" i="25" s="1"/>
  <c r="L41" i="25"/>
  <c r="R41" i="25" s="1"/>
  <c r="K41" i="25"/>
  <c r="Q41" i="25" s="1"/>
  <c r="M40" i="25"/>
  <c r="S40" i="25" s="1"/>
  <c r="L40" i="25"/>
  <c r="R40" i="25" s="1"/>
  <c r="K40" i="25"/>
  <c r="Q40" i="25" s="1"/>
  <c r="M39" i="25"/>
  <c r="S39" i="25" s="1"/>
  <c r="L39" i="25"/>
  <c r="R39" i="25" s="1"/>
  <c r="K39" i="25"/>
  <c r="Q39" i="25" s="1"/>
  <c r="M38" i="25"/>
  <c r="S38" i="25" s="1"/>
  <c r="L38" i="25"/>
  <c r="R38" i="25" s="1"/>
  <c r="K38" i="25"/>
  <c r="Q38" i="25" s="1"/>
  <c r="P44" i="24"/>
  <c r="O44" i="24"/>
  <c r="N44" i="24"/>
  <c r="D44" i="24"/>
  <c r="C44" i="24"/>
  <c r="M43" i="24"/>
  <c r="L43" i="24"/>
  <c r="K43" i="24"/>
  <c r="J42" i="24"/>
  <c r="J44" i="24" s="1"/>
  <c r="I42" i="24"/>
  <c r="H42" i="24"/>
  <c r="H44" i="24" s="1"/>
  <c r="G42" i="24"/>
  <c r="F42" i="24"/>
  <c r="F44" i="24" s="1"/>
  <c r="E42" i="24"/>
  <c r="E44" i="24" s="1"/>
  <c r="M41" i="24"/>
  <c r="S41" i="24" s="1"/>
  <c r="L41" i="24"/>
  <c r="R41" i="24" s="1"/>
  <c r="K41" i="24"/>
  <c r="Q41" i="24" s="1"/>
  <c r="M40" i="24"/>
  <c r="S40" i="24" s="1"/>
  <c r="L40" i="24"/>
  <c r="R40" i="24" s="1"/>
  <c r="K40" i="24"/>
  <c r="Q40" i="24" s="1"/>
  <c r="M39" i="24"/>
  <c r="S39" i="24" s="1"/>
  <c r="L39" i="24"/>
  <c r="R39" i="24" s="1"/>
  <c r="K39" i="24"/>
  <c r="Q39" i="24" s="1"/>
  <c r="M38" i="24"/>
  <c r="S38" i="24" s="1"/>
  <c r="L38" i="24"/>
  <c r="R38" i="24" s="1"/>
  <c r="K38" i="24"/>
  <c r="Q38" i="24" s="1"/>
  <c r="P44" i="23"/>
  <c r="O44" i="23"/>
  <c r="N44" i="23"/>
  <c r="D44" i="23"/>
  <c r="C44" i="23"/>
  <c r="J42" i="23"/>
  <c r="I42" i="23"/>
  <c r="I44" i="23" s="1"/>
  <c r="H42" i="23"/>
  <c r="H44" i="23" s="1"/>
  <c r="G42" i="23"/>
  <c r="G44" i="23" s="1"/>
  <c r="F42" i="23"/>
  <c r="E42" i="23"/>
  <c r="Q41" i="23"/>
  <c r="S41" i="23"/>
  <c r="R41" i="23"/>
  <c r="S40" i="23"/>
  <c r="R40" i="23"/>
  <c r="Q40" i="23"/>
  <c r="Q39" i="23"/>
  <c r="S39" i="23"/>
  <c r="R39" i="23"/>
  <c r="S38" i="23"/>
  <c r="L38" i="23"/>
  <c r="R38" i="23" s="1"/>
  <c r="K38" i="23"/>
  <c r="Q38" i="23" s="1"/>
  <c r="P44" i="22"/>
  <c r="O44" i="22"/>
  <c r="N44" i="22"/>
  <c r="D44" i="22"/>
  <c r="C44" i="22"/>
  <c r="J42" i="22"/>
  <c r="J44" i="22" s="1"/>
  <c r="I42" i="22"/>
  <c r="I44" i="22" s="1"/>
  <c r="H42" i="22"/>
  <c r="H44" i="22" s="1"/>
  <c r="G42" i="22"/>
  <c r="F42" i="22"/>
  <c r="E42" i="22"/>
  <c r="S41" i="22"/>
  <c r="R41" i="22"/>
  <c r="Q41" i="22"/>
  <c r="S40" i="22"/>
  <c r="R40" i="22"/>
  <c r="Q40" i="22"/>
  <c r="R39" i="22"/>
  <c r="S39" i="22"/>
  <c r="Q39" i="22"/>
  <c r="S38" i="22"/>
  <c r="L38" i="22"/>
  <c r="R38" i="22" s="1"/>
  <c r="K38" i="22"/>
  <c r="Q38" i="22" s="1"/>
  <c r="P44" i="21"/>
  <c r="O44" i="21"/>
  <c r="N44" i="21"/>
  <c r="D44" i="21"/>
  <c r="C44" i="21"/>
  <c r="J42" i="21"/>
  <c r="J44" i="21" s="1"/>
  <c r="I42" i="21"/>
  <c r="I44" i="21" s="1"/>
  <c r="H42" i="21"/>
  <c r="G42" i="21"/>
  <c r="F42" i="21"/>
  <c r="E42" i="21"/>
  <c r="S41" i="21"/>
  <c r="R41" i="21"/>
  <c r="Q41" i="21"/>
  <c r="Q40" i="21"/>
  <c r="S40" i="21"/>
  <c r="R40" i="21"/>
  <c r="R39" i="21"/>
  <c r="S39" i="21"/>
  <c r="Q39" i="21"/>
  <c r="S38" i="21"/>
  <c r="L38" i="21"/>
  <c r="R38" i="21" s="1"/>
  <c r="K38" i="21"/>
  <c r="Q38" i="21" s="1"/>
  <c r="P44" i="20"/>
  <c r="O44" i="20"/>
  <c r="N44" i="20"/>
  <c r="D44" i="20"/>
  <c r="C44" i="20"/>
  <c r="M43" i="20"/>
  <c r="L43" i="20"/>
  <c r="K43" i="20"/>
  <c r="J42" i="20"/>
  <c r="J44" i="20" s="1"/>
  <c r="I42" i="20"/>
  <c r="I44" i="20" s="1"/>
  <c r="H42" i="20"/>
  <c r="H44" i="20" s="1"/>
  <c r="M41" i="20"/>
  <c r="S41" i="20" s="1"/>
  <c r="L41" i="20"/>
  <c r="R41" i="20" s="1"/>
  <c r="K41" i="20"/>
  <c r="Q41" i="20" s="1"/>
  <c r="M40" i="20"/>
  <c r="S40" i="20" s="1"/>
  <c r="L40" i="20"/>
  <c r="R40" i="20" s="1"/>
  <c r="K40" i="20"/>
  <c r="Q40" i="20" s="1"/>
  <c r="M39" i="20"/>
  <c r="S39" i="20" s="1"/>
  <c r="L39" i="20"/>
  <c r="R39" i="20" s="1"/>
  <c r="K39" i="20"/>
  <c r="Q39" i="20" s="1"/>
  <c r="P44" i="19"/>
  <c r="O44" i="19"/>
  <c r="N44" i="19"/>
  <c r="D44" i="19"/>
  <c r="C44" i="19"/>
  <c r="J42" i="19"/>
  <c r="J44" i="19" s="1"/>
  <c r="I42" i="19"/>
  <c r="I44" i="19" s="1"/>
  <c r="H42" i="19"/>
  <c r="H44" i="19" s="1"/>
  <c r="G42" i="19"/>
  <c r="F42" i="19"/>
  <c r="E42" i="19"/>
  <c r="S41" i="19"/>
  <c r="R41" i="19"/>
  <c r="Q41" i="19"/>
  <c r="Q40" i="19"/>
  <c r="S40" i="19"/>
  <c r="R40" i="19"/>
  <c r="S39" i="19"/>
  <c r="R39" i="19"/>
  <c r="Q39" i="19"/>
  <c r="S38" i="19"/>
  <c r="L38" i="19"/>
  <c r="R38" i="19" s="1"/>
  <c r="K38" i="19"/>
  <c r="Q38" i="19" s="1"/>
  <c r="P44" i="18"/>
  <c r="O44" i="18"/>
  <c r="N44" i="18"/>
  <c r="D44" i="18"/>
  <c r="C44" i="18"/>
  <c r="J42" i="18"/>
  <c r="J44" i="18" s="1"/>
  <c r="I42" i="18"/>
  <c r="H42" i="18"/>
  <c r="H44" i="18" s="1"/>
  <c r="G42" i="18"/>
  <c r="F42" i="18"/>
  <c r="F44" i="18" s="1"/>
  <c r="E42" i="18"/>
  <c r="S41" i="18"/>
  <c r="R41" i="18"/>
  <c r="Q41" i="18"/>
  <c r="S40" i="18"/>
  <c r="R40" i="18"/>
  <c r="Q40" i="18"/>
  <c r="Q39" i="18"/>
  <c r="S39" i="18"/>
  <c r="R39" i="18"/>
  <c r="S38" i="18"/>
  <c r="L38" i="18"/>
  <c r="R38" i="18" s="1"/>
  <c r="K38" i="18"/>
  <c r="Q38" i="18" s="1"/>
  <c r="P44" i="16"/>
  <c r="O44" i="16"/>
  <c r="N44" i="16"/>
  <c r="D44" i="16"/>
  <c r="C44" i="16"/>
  <c r="J42" i="16"/>
  <c r="J44" i="16" s="1"/>
  <c r="I42" i="16"/>
  <c r="I44" i="16" s="1"/>
  <c r="H42" i="16"/>
  <c r="H44" i="16" s="1"/>
  <c r="G42" i="16"/>
  <c r="F42" i="16"/>
  <c r="E42" i="16"/>
  <c r="S41" i="16"/>
  <c r="R41" i="16"/>
  <c r="Q41" i="16"/>
  <c r="Q40" i="16"/>
  <c r="S40" i="16"/>
  <c r="R40" i="16"/>
  <c r="S39" i="16"/>
  <c r="R39" i="16"/>
  <c r="Q39" i="16"/>
  <c r="S38" i="16"/>
  <c r="L38" i="16"/>
  <c r="R38" i="16" s="1"/>
  <c r="K38" i="16"/>
  <c r="Q38" i="16" s="1"/>
  <c r="P44" i="15"/>
  <c r="O44" i="15"/>
  <c r="N44" i="15"/>
  <c r="D44" i="15"/>
  <c r="C44" i="15"/>
  <c r="J42" i="15"/>
  <c r="J44" i="15" s="1"/>
  <c r="I42" i="15"/>
  <c r="I44" i="15" s="1"/>
  <c r="H42" i="15"/>
  <c r="H44" i="15" s="1"/>
  <c r="G42" i="15"/>
  <c r="F42" i="15"/>
  <c r="E42" i="15"/>
  <c r="S41" i="15"/>
  <c r="R41" i="15"/>
  <c r="Q41" i="15"/>
  <c r="Q40" i="15"/>
  <c r="S40" i="15"/>
  <c r="R40" i="15"/>
  <c r="S39" i="15"/>
  <c r="Q39" i="15"/>
  <c r="R39" i="15"/>
  <c r="S38" i="15"/>
  <c r="L38" i="15"/>
  <c r="R38" i="15" s="1"/>
  <c r="K38" i="15"/>
  <c r="Q38" i="15" s="1"/>
  <c r="P44" i="14"/>
  <c r="O44" i="14"/>
  <c r="N44" i="14"/>
  <c r="D44" i="14"/>
  <c r="C44" i="14"/>
  <c r="J42" i="14"/>
  <c r="J44" i="14" s="1"/>
  <c r="I42" i="14"/>
  <c r="I44" i="14" s="1"/>
  <c r="H42" i="14"/>
  <c r="H44" i="14" s="1"/>
  <c r="G42" i="14"/>
  <c r="F42" i="14"/>
  <c r="E42" i="14"/>
  <c r="R41" i="14"/>
  <c r="S41" i="14"/>
  <c r="Q41" i="14"/>
  <c r="R40" i="14"/>
  <c r="S40" i="14"/>
  <c r="Q40" i="14"/>
  <c r="S39" i="14"/>
  <c r="R39" i="14"/>
  <c r="Q39" i="14"/>
  <c r="S38" i="14"/>
  <c r="L38" i="14"/>
  <c r="R38" i="14" s="1"/>
  <c r="K38" i="14"/>
  <c r="Q38" i="14" s="1"/>
  <c r="K37" i="1"/>
  <c r="P52" i="13"/>
  <c r="S9" i="9" s="1"/>
  <c r="O52" i="13"/>
  <c r="R9" i="9" s="1"/>
  <c r="N52" i="13"/>
  <c r="Q9" i="9" s="1"/>
  <c r="J52" i="13"/>
  <c r="M9" i="9" s="1"/>
  <c r="I52" i="13"/>
  <c r="L9" i="9" s="1"/>
  <c r="H52" i="13"/>
  <c r="K9" i="9" s="1"/>
  <c r="S45" i="13"/>
  <c r="R45" i="13"/>
  <c r="Q45" i="13"/>
  <c r="S44" i="13"/>
  <c r="R44" i="13"/>
  <c r="Q44" i="13"/>
  <c r="S43" i="13"/>
  <c r="R43" i="13"/>
  <c r="Q43" i="13"/>
  <c r="S42" i="13"/>
  <c r="L42" i="13"/>
  <c r="R42" i="13" s="1"/>
  <c r="K42" i="13"/>
  <c r="Q42" i="13" s="1"/>
  <c r="P44" i="12"/>
  <c r="O44" i="12"/>
  <c r="N44" i="12"/>
  <c r="D44" i="12"/>
  <c r="C44" i="12"/>
  <c r="J42" i="12"/>
  <c r="J44" i="12" s="1"/>
  <c r="I42" i="12"/>
  <c r="I44" i="12" s="1"/>
  <c r="H42" i="12"/>
  <c r="H44" i="12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K42" i="15" l="1"/>
  <c r="K44" i="15" s="1"/>
  <c r="M42" i="18"/>
  <c r="M44" i="18" s="1"/>
  <c r="S44" i="18" s="1"/>
  <c r="L42" i="19"/>
  <c r="L44" i="19" s="1"/>
  <c r="R44" i="19" s="1"/>
  <c r="Q44" i="30"/>
  <c r="K42" i="21"/>
  <c r="K44" i="21" s="1"/>
  <c r="M44" i="29"/>
  <c r="S44" i="29" s="1"/>
  <c r="V10" i="9" s="1"/>
  <c r="Q44" i="26"/>
  <c r="M42" i="23"/>
  <c r="M44" i="23" s="1"/>
  <c r="K42" i="25"/>
  <c r="K44" i="25" s="1"/>
  <c r="Q44" i="25" s="1"/>
  <c r="M42" i="24"/>
  <c r="M44" i="24" s="1"/>
  <c r="S44" i="24" s="1"/>
  <c r="L44" i="25"/>
  <c r="R44" i="25" s="1"/>
  <c r="E44" i="22"/>
  <c r="K42" i="22"/>
  <c r="K44" i="22" s="1"/>
  <c r="K42" i="12"/>
  <c r="K44" i="12" s="1"/>
  <c r="F52" i="13"/>
  <c r="I9" i="9" s="1"/>
  <c r="L50" i="13"/>
  <c r="L52" i="13" s="1"/>
  <c r="L42" i="14"/>
  <c r="L44" i="14" s="1"/>
  <c r="G44" i="15"/>
  <c r="M42" i="15"/>
  <c r="M44" i="15" s="1"/>
  <c r="G44" i="16"/>
  <c r="M42" i="16"/>
  <c r="M44" i="16" s="1"/>
  <c r="L42" i="18"/>
  <c r="L44" i="18" s="1"/>
  <c r="R44" i="18" s="1"/>
  <c r="F44" i="21"/>
  <c r="L42" i="21"/>
  <c r="L44" i="21" s="1"/>
  <c r="F44" i="22"/>
  <c r="L42" i="22"/>
  <c r="L44" i="22" s="1"/>
  <c r="F44" i="23"/>
  <c r="L42" i="23"/>
  <c r="L44" i="23" s="1"/>
  <c r="G44" i="24"/>
  <c r="I44" i="25"/>
  <c r="E52" i="13"/>
  <c r="H9" i="9" s="1"/>
  <c r="K50" i="13"/>
  <c r="K52" i="13" s="1"/>
  <c r="F44" i="15"/>
  <c r="L42" i="15"/>
  <c r="L44" i="15" s="1"/>
  <c r="F44" i="16"/>
  <c r="L42" i="16"/>
  <c r="L44" i="16" s="1"/>
  <c r="E44" i="18"/>
  <c r="K42" i="18"/>
  <c r="K44" i="18" s="1"/>
  <c r="F44" i="12"/>
  <c r="L42" i="12"/>
  <c r="L44" i="12" s="1"/>
  <c r="G52" i="13"/>
  <c r="J9" i="9" s="1"/>
  <c r="M50" i="13"/>
  <c r="M52" i="13" s="1"/>
  <c r="G44" i="14"/>
  <c r="M42" i="14"/>
  <c r="M44" i="14" s="1"/>
  <c r="E44" i="19"/>
  <c r="K42" i="19"/>
  <c r="K44" i="19" s="1"/>
  <c r="G44" i="21"/>
  <c r="M42" i="21"/>
  <c r="M44" i="21" s="1"/>
  <c r="G44" i="22"/>
  <c r="M42" i="22"/>
  <c r="M44" i="22" s="1"/>
  <c r="E44" i="14"/>
  <c r="K42" i="14"/>
  <c r="K44" i="14" s="1"/>
  <c r="G44" i="19"/>
  <c r="M42" i="19"/>
  <c r="M44" i="19" s="1"/>
  <c r="E44" i="21"/>
  <c r="E44" i="23"/>
  <c r="K42" i="23"/>
  <c r="K44" i="23" s="1"/>
  <c r="G44" i="12"/>
  <c r="M42" i="12"/>
  <c r="M44" i="12" s="1"/>
  <c r="E44" i="15"/>
  <c r="E44" i="16"/>
  <c r="K42" i="16"/>
  <c r="K44" i="16" s="1"/>
  <c r="Q44" i="16" s="1"/>
  <c r="S44" i="30"/>
  <c r="Q44" i="21"/>
  <c r="Q44" i="15"/>
  <c r="E44" i="12"/>
  <c r="G44" i="18"/>
  <c r="F44" i="19"/>
  <c r="F44" i="14"/>
  <c r="M42" i="27"/>
  <c r="M44" i="27" s="1"/>
  <c r="L42" i="28"/>
  <c r="L44" i="28" s="1"/>
  <c r="L42" i="24"/>
  <c r="L44" i="24" s="1"/>
  <c r="K42" i="29"/>
  <c r="K44" i="29" s="1"/>
  <c r="L42" i="29"/>
  <c r="L44" i="29" s="1"/>
  <c r="J44" i="29"/>
  <c r="M10" i="9" s="1"/>
  <c r="M42" i="25"/>
  <c r="M44" i="25" s="1"/>
  <c r="L42" i="26"/>
  <c r="L44" i="26" s="1"/>
  <c r="K42" i="27"/>
  <c r="K44" i="27" s="1"/>
  <c r="H44" i="21"/>
  <c r="J44" i="23"/>
  <c r="K42" i="24"/>
  <c r="K44" i="24" s="1"/>
  <c r="I44" i="24"/>
  <c r="H44" i="25"/>
  <c r="M42" i="26"/>
  <c r="M44" i="26" s="1"/>
  <c r="L42" i="27"/>
  <c r="L44" i="27" s="1"/>
  <c r="J44" i="27"/>
  <c r="K42" i="28"/>
  <c r="K44" i="28" s="1"/>
  <c r="I44" i="28"/>
  <c r="M42" i="28"/>
  <c r="M44" i="28" s="1"/>
  <c r="I44" i="18"/>
  <c r="P10" i="9" l="1"/>
  <c r="Q44" i="12"/>
  <c r="Q44" i="19"/>
  <c r="S44" i="26"/>
  <c r="Q44" i="27"/>
  <c r="R44" i="22"/>
  <c r="R44" i="29"/>
  <c r="U10" i="9" s="1"/>
  <c r="O10" i="9"/>
  <c r="R44" i="24"/>
  <c r="S44" i="27"/>
  <c r="R44" i="15"/>
  <c r="S44" i="19"/>
  <c r="Q44" i="28"/>
  <c r="R44" i="23"/>
  <c r="R44" i="26"/>
  <c r="S44" i="21"/>
  <c r="Q44" i="29"/>
  <c r="T10" i="9" s="1"/>
  <c r="N10" i="9"/>
  <c r="Q44" i="22"/>
  <c r="R44" i="14"/>
  <c r="R52" i="13"/>
  <c r="U9" i="9" s="1"/>
  <c r="O9" i="9"/>
  <c r="S44" i="14"/>
  <c r="Q44" i="18"/>
  <c r="S44" i="22"/>
  <c r="S44" i="25"/>
  <c r="R44" i="21"/>
  <c r="R44" i="28"/>
  <c r="Q44" i="14"/>
  <c r="S44" i="12"/>
  <c r="Q52" i="13"/>
  <c r="T9" i="9" s="1"/>
  <c r="N9" i="9"/>
  <c r="R44" i="16"/>
  <c r="S44" i="28"/>
  <c r="R44" i="27"/>
  <c r="Q44" i="24"/>
  <c r="Q44" i="23"/>
  <c r="S44" i="23"/>
  <c r="R44" i="12"/>
  <c r="S44" i="15"/>
  <c r="S52" i="13"/>
  <c r="V9" i="9" s="1"/>
  <c r="P9" i="9"/>
  <c r="S44" i="16"/>
  <c r="F42" i="20"/>
  <c r="L38" i="20"/>
  <c r="R38" i="20" s="1"/>
  <c r="G42" i="20"/>
  <c r="M38" i="20"/>
  <c r="S38" i="20" s="1"/>
  <c r="E42" i="20"/>
  <c r="K38" i="20"/>
  <c r="Q38" i="20" s="1"/>
  <c r="M42" i="20" l="1"/>
  <c r="M44" i="20" s="1"/>
  <c r="G44" i="20"/>
  <c r="E44" i="20"/>
  <c r="K42" i="20"/>
  <c r="K44" i="20" s="1"/>
  <c r="F44" i="20"/>
  <c r="L42" i="20"/>
  <c r="L44" i="20" s="1"/>
  <c r="P44" i="11"/>
  <c r="O44" i="11"/>
  <c r="N44" i="11"/>
  <c r="D44" i="11"/>
  <c r="C44" i="11"/>
  <c r="M43" i="11"/>
  <c r="L43" i="11"/>
  <c r="K43" i="11"/>
  <c r="J42" i="11"/>
  <c r="J44" i="11" s="1"/>
  <c r="I42" i="11"/>
  <c r="I44" i="11" s="1"/>
  <c r="H42" i="11"/>
  <c r="H44" i="11" s="1"/>
  <c r="G42" i="11"/>
  <c r="G44" i="11" s="1"/>
  <c r="F42" i="11"/>
  <c r="L42" i="11" s="1"/>
  <c r="E42" i="11"/>
  <c r="E44" i="11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44" i="1"/>
  <c r="R8" i="9" s="1"/>
  <c r="P44" i="1"/>
  <c r="S8" i="9" s="1"/>
  <c r="N44" i="1"/>
  <c r="Q8" i="9" s="1"/>
  <c r="L44" i="11" l="1"/>
  <c r="F11" i="9"/>
  <c r="K42" i="11"/>
  <c r="K44" i="11" s="1"/>
  <c r="R44" i="20"/>
  <c r="Q44" i="20"/>
  <c r="S44" i="20"/>
  <c r="R44" i="11"/>
  <c r="Q11" i="9"/>
  <c r="F44" i="11"/>
  <c r="G11" i="9"/>
  <c r="S11" i="9"/>
  <c r="R11" i="9"/>
  <c r="M42" i="11"/>
  <c r="M44" i="11" s="1"/>
  <c r="J42" i="1"/>
  <c r="J44" i="1" s="1"/>
  <c r="I42" i="1"/>
  <c r="I44" i="1" s="1"/>
  <c r="H42" i="1"/>
  <c r="G42" i="1"/>
  <c r="F42" i="1"/>
  <c r="E42" i="1"/>
  <c r="S41" i="1"/>
  <c r="R41" i="1"/>
  <c r="Q41" i="1"/>
  <c r="S39" i="1"/>
  <c r="R39" i="1"/>
  <c r="Q39" i="1"/>
  <c r="S38" i="1"/>
  <c r="R38" i="1"/>
  <c r="Q38" i="1"/>
  <c r="S37" i="1"/>
  <c r="L37" i="1"/>
  <c r="R37" i="1" s="1"/>
  <c r="Q37" i="1"/>
  <c r="L42" i="1" l="1"/>
  <c r="L44" i="1" s="1"/>
  <c r="M42" i="1"/>
  <c r="M44" i="1" s="1"/>
  <c r="E44" i="1"/>
  <c r="H8" i="9" s="1"/>
  <c r="H11" i="9" s="1"/>
  <c r="K42" i="1"/>
  <c r="K44" i="1" s="1"/>
  <c r="N8" i="9" s="1"/>
  <c r="L8" i="9"/>
  <c r="L11" i="9" s="1"/>
  <c r="M8" i="9"/>
  <c r="M11" i="9" s="1"/>
  <c r="Q44" i="11"/>
  <c r="S44" i="11"/>
  <c r="G44" i="1"/>
  <c r="P8" i="9"/>
  <c r="H44" i="1"/>
  <c r="F44" i="1"/>
  <c r="O8" i="9"/>
  <c r="K8" i="9" l="1"/>
  <c r="K11" i="9" s="1"/>
  <c r="I8" i="9"/>
  <c r="I11" i="9" s="1"/>
  <c r="J8" i="9"/>
  <c r="J11" i="9" s="1"/>
  <c r="R44" i="1"/>
  <c r="O11" i="9"/>
  <c r="Q44" i="1"/>
  <c r="N11" i="9"/>
  <c r="S44" i="1"/>
  <c r="P11" i="9"/>
  <c r="T8" i="9" l="1"/>
  <c r="T11" i="9" s="1"/>
  <c r="V8" i="9"/>
  <c r="V11" i="9" s="1"/>
  <c r="U8" i="9"/>
  <c r="U11" i="9" s="1"/>
</calcChain>
</file>

<file path=xl/sharedStrings.xml><?xml version="1.0" encoding="utf-8"?>
<sst xmlns="http://schemas.openxmlformats.org/spreadsheetml/2006/main" count="1826" uniqueCount="153">
  <si>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</si>
  <si>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</si>
  <si>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</si>
  <si>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</si>
  <si>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</si>
  <si>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</si>
  <si>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</si>
  <si>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</si>
  <si>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</si>
  <si>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</si>
  <si>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</si>
  <si>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</si>
  <si>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</si>
  <si>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</si>
  <si>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</si>
  <si>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</si>
  <si>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</si>
  <si>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</si>
  <si>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</si>
  <si>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</si>
  <si>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</si>
  <si>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</si>
  <si>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</si>
  <si>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</si>
  <si>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</si>
  <si>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</si>
  <si>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</si>
  <si>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</si>
  <si>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</si>
  <si>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</si>
  <si>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</si>
  <si>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</si>
  <si>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</si>
  <si>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</si>
  <si>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</si>
  <si>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</si>
  <si>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</si>
  <si>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</si>
  <si>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</si>
  <si>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</si>
  <si>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</si>
  <si>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</si>
  <si>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</si>
  <si>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</si>
  <si>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</si>
  <si>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</si>
  <si>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</si>
  <si>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</si>
  <si>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</si>
  <si>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</si>
  <si>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</si>
  <si>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</si>
  <si>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</si>
  <si>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</si>
  <si>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</si>
  <si>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</si>
  <si>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</si>
  <si>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</si>
  <si>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</si>
  <si>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</si>
  <si>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</si>
  <si>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</si>
  <si>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</si>
  <si>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</si>
  <si>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</si>
  <si>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</si>
  <si>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</si>
  <si>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</si>
  <si>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</si>
  <si>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</si>
  <si>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</si>
  <si>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</si>
  <si>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</si>
  <si>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</si>
  <si>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</si>
  <si>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</si>
  <si>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</si>
  <si>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</si>
  <si>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</si>
  <si>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</si>
  <si>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</si>
  <si>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</si>
  <si>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</si>
  <si>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</si>
  <si>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</si>
  <si>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</si>
  <si>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</si>
  <si>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</si>
  <si>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</si>
  <si>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</si>
  <si>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</si>
  <si>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</si>
  <si>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</si>
  <si>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</si>
  <si>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</si>
  <si>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</si>
  <si>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</si>
  <si>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</si>
  <si>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</si>
  <si>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</si>
  <si>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</si>
  <si>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</si>
  <si>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</si>
  <si>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</si>
  <si>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</si>
  <si>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</si>
  <si>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</si>
  <si>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</si>
  <si>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</si>
  <si>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</si>
  <si>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</si>
  <si>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</si>
  <si>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</si>
  <si>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</si>
  <si>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</si>
  <si>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</si>
  <si>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</si>
  <si>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</si>
  <si>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</si>
  <si>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</si>
  <si>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Ընդերքի ուսումնասիրության, օգտագործման և պահպանման ծառայություններ</t>
  </si>
  <si>
    <t>Ընդերքի մասին տեղեկատվության տրամադրման ծառայություններ</t>
  </si>
  <si>
    <t>ավելի քան 5 տարի</t>
  </si>
  <si>
    <t>շարունակական</t>
  </si>
  <si>
    <t>Աշխատավարձ</t>
  </si>
  <si>
    <t>Էներգետիկ ծառայություններ</t>
  </si>
  <si>
    <t>Գրասենյակային նյութեր</t>
  </si>
  <si>
    <t>Կապի ծառայություններ</t>
  </si>
  <si>
    <t>Կոմունալ ծառայություններ</t>
  </si>
  <si>
    <t>հազար դրամ</t>
  </si>
  <si>
    <t>ՀՀ կառավարության 2005 թվականի ապրիլի 28-ի N 629-Ն որոշում // ՀՀ ՀԾԿՀ 2021 թվականի դեկտեմբերի 29-ի N 478-Ն որոշում</t>
  </si>
  <si>
    <t>ՀՀ կառավարության 2004 թվականի սեպտեմբերի 23-ի N 1536-Ն որոշում // ՀՀ կառավարության 2004 թվականի դեկտեմբերի 30-ի N 1956-Ն որոշում</t>
  </si>
  <si>
    <t>Ոչ</t>
  </si>
  <si>
    <t>ՀՀ կառավարության 2004 թվականի սեպտեմբերի 23-ի N 1536-Ն որոշում //  ՀՀ ՀԾԿՀ 2022 թվականի նոյեմբերի 29-ի N 519-Ն որոշում</t>
  </si>
  <si>
    <t>նվազագույն աշխատավարձի չափի բարձրացում և 2024թ-ին 0.5հաստիքի վերականգնում</t>
  </si>
  <si>
    <t>ապրանքների գնաճ</t>
  </si>
  <si>
    <t>խմելու ջրի ջրամատակարարման և ջրահեռացման ծառայությունների վճար</t>
  </si>
  <si>
    <t>Ստորերկրյա հանքային ջրերի հանքավայրերի ջրակետերի (հորատանցք, աղբյուր) գույքագրում</t>
  </si>
  <si>
    <t>Ստորերկրյա հանքային ջրերի հանքավայրերի ջրակետերի (հորատանցք, աղբյուր) գույքագրում և տեխնիկական վիճակի ուսումնասիրում:</t>
  </si>
  <si>
    <t>ՀՀ կառավարության 2021 թվականի նոյեմբերի 18-ի N 1902-Լ որոշում, ՀՀ ՏԿԵՆ 13.1 միջոցառում</t>
  </si>
  <si>
    <t xml:space="preserve">Էներգետիկ ծառայություններ </t>
  </si>
  <si>
    <t>Գույքի վարձակալություն</t>
  </si>
  <si>
    <t>Գործուղում</t>
  </si>
  <si>
    <t>Մասնագիտական ծառայություններ /լաբորատոր/</t>
  </si>
  <si>
    <t>Տրանսպորտային նյութեր</t>
  </si>
  <si>
    <t>Հատուկ նպատակային այլ նյութեր</t>
  </si>
  <si>
    <t>ոչ</t>
  </si>
  <si>
    <t>ՀՀ կառավարության 2005 թվականի դեկտեմբերի 29-ի N 2335-Ն որոշում</t>
  </si>
  <si>
    <t>Պայմանավորված է 1073 Ծրագրի 11003 միջոցառման ավարտի հետ</t>
  </si>
  <si>
    <t>Երկրաբանական տեղեկության ընդունում և պահպանում, ընդերքօգտագործման ֆոնդի ստեղծում և վարում, ՕՀՊՊՀ և ՕՀՊԿ վարում, իրավունքների պետական հաշվառում, տեղեկատվության վերլուծում և տրամադրում:</t>
  </si>
  <si>
    <t>ջեռուցվող մակերեսների ավելացում/վերանայում</t>
  </si>
  <si>
    <t>ինտերնետային կապի ծառայության վճարի ներառում</t>
  </si>
  <si>
    <t>Ընդերքի մասին ՀՀ օրենսգիրք (մասնավորապես՝ Հոդված 4, Հոդված 6, Հոդված 12-13, Հոդված 63);
ՀՀ Կառավարության 31.10.2002թ. N 1758-Ն որոշում;
ՀՀ Կառավարության 25.10.2012թ. N 1347-Ն որոշում;
ՀՀ Կառավարության 23.01.2020թ. N 52-Ն որոշում;
ՀՀ Կառավարության 08.11.2012թ. N 1414-Ն որոշում;
ՀՀ Կառավարության 23.05.2013թ. N 569-Ն որոշում;
ՀՀ Կառավարության 13.09.2012թ. N 1170-Ն որոշում;
ՀՀ Կառավարության 22.11.2012թ. N 1571-Ն որոշում;
ՀՀ Կառավարության 17.07.2014թ. N 727-Ն որոշում;
ՀՀ Կառավարության 24.07.2014թ. N 1036-Ն որոշում;
ՀՀ Կառավարության 03.09.2020թ. N 1446-Ն որոշում;
ՀՀ Կառավարության 11.08.2022թ. N 1268-Ն որոշում:
ՀՀ կառավարության 2021 թվականի նոյեմբերի 18-ի N 1902-Լ որոշում, ՀՀ ՏԿԵՆ 10-րդ, 11-րդ, 14-րդ, 17-րդ, 19-րդ և 20-րդ նպատակների և դրանցով սահմանված միջոցառումներ:
ՀՀ վարչապետի 24.01.2024թ. N 71-Ա որոշում:
ՀՀ 2024-2026 թվականների պետական ՄԺԾԾ-ով և «ՀՀ 2024 թվականի պետական բյուջեի մասին» ՀՀ օրենքով հաստատված ծախսային պարտավորություններ: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</si>
</sst>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0.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100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4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5" fontId="3" fillId="5" borderId="1" xfId="1" applyNumberFormat="1" applyFont="1" applyFill="1" applyBorder="1" applyAlignment="1">
      <alignment vertical="center" wrapText="1"/>
    </xf>
    <xf numFmtId="165" fontId="6" fillId="5" borderId="2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wrapText="1"/>
    </xf>
    <xf numFmtId="166" fontId="3" fillId="5" borderId="1" xfId="0" applyNumberFormat="1" applyFont="1" applyFill="1" applyBorder="1"/>
    <xf numFmtId="165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166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0</xdr:rowOff>
        </xdr:from>
        <xdr:to>
          <xdr:col>2</xdr:col>
          <xdr:colOff>1171575</xdr:colOff>
          <xdr:row>27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2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24</xdr:row>
          <xdr:rowOff>171450</xdr:rowOff>
        </xdr:from>
        <xdr:to>
          <xdr:col>3</xdr:col>
          <xdr:colOff>266700</xdr:colOff>
          <xdr:row>25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26</xdr:row>
          <xdr:rowOff>28575</xdr:rowOff>
        </xdr:from>
        <xdr:to>
          <xdr:col>3</xdr:col>
          <xdr:colOff>266700</xdr:colOff>
          <xdr:row>26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28</xdr:row>
          <xdr:rowOff>9525</xdr:rowOff>
        </xdr:from>
        <xdr:to>
          <xdr:col>2</xdr:col>
          <xdr:colOff>571500</xdr:colOff>
          <xdr:row>28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B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C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C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C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C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D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D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D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D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E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E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E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E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F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F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F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F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0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0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10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10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11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11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12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12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12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1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3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13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13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1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32</xdr:row>
          <xdr:rowOff>0</xdr:rowOff>
        </xdr:from>
        <xdr:to>
          <xdr:col>2</xdr:col>
          <xdr:colOff>1171575</xdr:colOff>
          <xdr:row>33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29</xdr:row>
          <xdr:rowOff>171450</xdr:rowOff>
        </xdr:from>
        <xdr:to>
          <xdr:col>3</xdr:col>
          <xdr:colOff>266700</xdr:colOff>
          <xdr:row>31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31</xdr:row>
          <xdr:rowOff>28575</xdr:rowOff>
        </xdr:from>
        <xdr:to>
          <xdr:col>3</xdr:col>
          <xdr:colOff>266700</xdr:colOff>
          <xdr:row>32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33</xdr:row>
          <xdr:rowOff>9525</xdr:rowOff>
        </xdr:from>
        <xdr:to>
          <xdr:col>2</xdr:col>
          <xdr:colOff>571500</xdr:colOff>
          <xdr:row>34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1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15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15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15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4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5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5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5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6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6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6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6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7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8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8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8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9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9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9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9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A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A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A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A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Gayusha/MJCC-fond/MJCC-2024-2026/2024-2026/1073-11001_2024-2026_RGF-hayt/&#1344;&#1333;&#1366;_&#1344;&#1377;&#1406;&#1381;&#1388;&#1406;&#1377;&#13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1 Ձև1 "/>
      <sheetName val="Հ1 Ձև 2 (1) "/>
      <sheetName val="Հ1 Ձև 2 (2)"/>
      <sheetName val="Լրացման պահանջներ"/>
    </sheetNames>
    <sheetDataSet>
      <sheetData sheetId="0"/>
      <sheetData sheetId="1">
        <row r="6">
          <cell r="C6" t="str">
            <v>Ընդերքի ուսումնասիրության, օգտագործման և պահպանման ծառայություններ</v>
          </cell>
        </row>
      </sheetData>
      <sheetData sheetId="2">
        <row r="6">
          <cell r="C6" t="str">
            <v>Ընդերքի ուսումնասիրության, օգտագործման և պահպանման ծառայություններ</v>
          </cell>
        </row>
        <row r="8">
          <cell r="C8" t="str">
            <v>Ստորերկրյա հանքային ջրերի հանքավայրերի ջրակետերի (հորատանցք, աղբյուր) գույքագրում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8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</sheetPr>
  <dimension ref="A1:P41"/>
  <sheetViews>
    <sheetView topLeftCell="A28" workbookViewId="0">
      <selection activeCell="A38" sqref="A38"/>
    </sheetView>
  </sheetViews>
  <sheetFormatPr defaultRowHeight="15" x14ac:dyDescent="0.25"/>
  <cols>
    <col min="1" max="1" width="147.28515625" style="69" customWidth="1"/>
  </cols>
  <sheetData>
    <row r="1" spans="1:16" ht="33" customHeight="1" x14ac:dyDescent="0.25">
      <c r="A1" s="65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 x14ac:dyDescent="0.25">
      <c r="A2" s="65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 x14ac:dyDescent="0.25">
      <c r="A3" s="66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 x14ac:dyDescent="0.25">
      <c r="A4" s="53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 x14ac:dyDescent="0.25">
      <c r="A5" s="53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 x14ac:dyDescent="0.25">
      <c r="A6" s="53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 x14ac:dyDescent="0.25">
      <c r="A7" s="67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 x14ac:dyDescent="0.25">
      <c r="A8" s="53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 x14ac:dyDescent="0.25">
      <c r="A9" s="53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 x14ac:dyDescent="0.25">
      <c r="A10" s="53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x14ac:dyDescent="0.25">
      <c r="A11" s="53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 x14ac:dyDescent="0.25">
      <c r="A12" s="53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 x14ac:dyDescent="0.25">
      <c r="A13" s="53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 x14ac:dyDescent="0.25">
      <c r="A14" s="67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 x14ac:dyDescent="0.25">
      <c r="A15" s="53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 x14ac:dyDescent="0.25">
      <c r="A16" s="53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 x14ac:dyDescent="0.25">
      <c r="A17" s="53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 x14ac:dyDescent="0.25">
      <c r="A18" s="54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 x14ac:dyDescent="0.25">
      <c r="A19" s="67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 x14ac:dyDescent="0.25">
      <c r="A20" s="53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 x14ac:dyDescent="0.25">
      <c r="A21" s="53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 x14ac:dyDescent="0.25">
      <c r="A22" s="53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 x14ac:dyDescent="0.25">
      <c r="A23" s="53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 x14ac:dyDescent="0.25">
      <c r="A24" s="53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 x14ac:dyDescent="0.25">
      <c r="A25" s="53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 x14ac:dyDescent="0.25">
      <c r="A26" s="67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 x14ac:dyDescent="0.25">
      <c r="A27" s="53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 x14ac:dyDescent="0.25">
      <c r="A28" s="53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 x14ac:dyDescent="0.25">
      <c r="A29" s="53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 x14ac:dyDescent="0.25">
      <c r="A30" s="67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 x14ac:dyDescent="0.25">
      <c r="A31" s="53" t="s">
        <v>118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 x14ac:dyDescent="0.25">
      <c r="A32" s="53" t="s">
        <v>117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 x14ac:dyDescent="0.25">
      <c r="A33" s="53" t="s">
        <v>119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 x14ac:dyDescent="0.25">
      <c r="A34" s="53" t="s">
        <v>111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 x14ac:dyDescent="0.25">
      <c r="A35" s="53" t="s">
        <v>115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 x14ac:dyDescent="0.25">
      <c r="A36" s="53" t="s">
        <v>116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 x14ac:dyDescent="0.25">
      <c r="A37" s="68" t="s">
        <v>93</v>
      </c>
    </row>
    <row r="38" spans="1:16" ht="33" x14ac:dyDescent="0.25">
      <c r="A38" s="68" t="s">
        <v>94</v>
      </c>
    </row>
    <row r="39" spans="1:16" ht="16.5" x14ac:dyDescent="0.25">
      <c r="A39" s="68" t="s">
        <v>112</v>
      </c>
    </row>
    <row r="40" spans="1:16" ht="16.5" x14ac:dyDescent="0.25">
      <c r="A40" s="68" t="s">
        <v>113</v>
      </c>
    </row>
    <row r="41" spans="1:16" ht="16.5" x14ac:dyDescent="0.25">
      <c r="A41" s="68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4"/>
  <sheetViews>
    <sheetView topLeftCell="A16" zoomScaleNormal="100" workbookViewId="0">
      <selection activeCell="Q22" sqref="Q2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900-000000000000}">
      <formula1>$U$2:$U$4</formula1>
    </dataValidation>
    <dataValidation type="list" allowBlank="1" showInputMessage="1" showErrorMessage="1" sqref="D19:D22" xr:uid="{00000000-0002-0000-0900-000001000000}">
      <formula1>$V$2:$V$3</formula1>
    </dataValidation>
    <dataValidation showInputMessage="1" showErrorMessage="1" sqref="E19:E22" xr:uid="{00000000-0002-0000-0900-000002000000}"/>
    <dataValidation type="whole" operator="lessThan" allowBlank="1" showInputMessage="1" showErrorMessage="1" sqref="N38:P41" xr:uid="{00000000-0002-0000-0900-000003000000}">
      <formula1>0</formula1>
    </dataValidation>
  </dataValidations>
  <hyperlinks>
    <hyperlink ref="C12" location="_ftn1" display="_ftn1" xr:uid="{00000000-0004-0000-0900-000000000000}"/>
    <hyperlink ref="D12" location="_ftn2" display="_ftn2" xr:uid="{00000000-0004-0000-0900-000001000000}"/>
    <hyperlink ref="E12" location="_ftn3" display="_ftn3" xr:uid="{00000000-0004-0000-09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44"/>
  <sheetViews>
    <sheetView topLeftCell="A22" zoomScaleNormal="100" workbookViewId="0">
      <selection activeCell="T36" sqref="T36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A00-000000000000}"/>
    <dataValidation type="list" allowBlank="1" showInputMessage="1" showErrorMessage="1" sqref="D19:D22" xr:uid="{00000000-0002-0000-0A00-000001000000}">
      <formula1>$V$2:$V$3</formula1>
    </dataValidation>
    <dataValidation type="list" allowBlank="1" showInputMessage="1" showErrorMessage="1" sqref="B13" xr:uid="{00000000-0002-0000-0A00-000002000000}">
      <formula1>$U$2:$U$4</formula1>
    </dataValidation>
    <dataValidation type="whole" operator="lessThan" allowBlank="1" showInputMessage="1" showErrorMessage="1" sqref="N38:P41" xr:uid="{00000000-0002-0000-0A00-000003000000}">
      <formula1>0</formula1>
    </dataValidation>
  </dataValidations>
  <hyperlinks>
    <hyperlink ref="C12" location="_ftn1" display="_ftn1" xr:uid="{00000000-0004-0000-0A00-000000000000}"/>
    <hyperlink ref="D12" location="_ftn2" display="_ftn2" xr:uid="{00000000-0004-0000-0A00-000001000000}"/>
    <hyperlink ref="E12" location="_ftn3" display="_ftn3" xr:uid="{00000000-0004-0000-0A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44"/>
  <sheetViews>
    <sheetView zoomScaleNormal="100" workbookViewId="0">
      <selection activeCell="J69" sqref="J6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B00-000000000000}"/>
    <dataValidation type="list" allowBlank="1" showInputMessage="1" showErrorMessage="1" sqref="D19:D22" xr:uid="{00000000-0002-0000-0B00-000001000000}">
      <formula1>$V$2:$V$3</formula1>
    </dataValidation>
    <dataValidation type="list" allowBlank="1" showInputMessage="1" showErrorMessage="1" sqref="B13" xr:uid="{00000000-0002-0000-0B00-000002000000}">
      <formula1>$U$2:$U$4</formula1>
    </dataValidation>
    <dataValidation type="whole" operator="lessThan" allowBlank="1" showInputMessage="1" showErrorMessage="1" sqref="N38:P41" xr:uid="{00000000-0002-0000-0B00-000003000000}">
      <formula1>0</formula1>
    </dataValidation>
  </dataValidations>
  <hyperlinks>
    <hyperlink ref="C12" location="_ftn1" display="_ftn1" xr:uid="{00000000-0004-0000-0B00-000000000000}"/>
    <hyperlink ref="D12" location="_ftn2" display="_ftn2" xr:uid="{00000000-0004-0000-0B00-000001000000}"/>
    <hyperlink ref="E12" location="_ftn3" display="_ftn3" xr:uid="{00000000-0004-0000-0B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44"/>
  <sheetViews>
    <sheetView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C00-000000000000}">
      <formula1>$U$2:$U$4</formula1>
    </dataValidation>
    <dataValidation type="list" allowBlank="1" showInputMessage="1" showErrorMessage="1" sqref="D19:D22" xr:uid="{00000000-0002-0000-0C00-000001000000}">
      <formula1>$V$2:$V$3</formula1>
    </dataValidation>
    <dataValidation showInputMessage="1" showErrorMessage="1" sqref="E19:E22" xr:uid="{00000000-0002-0000-0C00-000002000000}"/>
    <dataValidation type="whole" operator="lessThan" allowBlank="1" showInputMessage="1" showErrorMessage="1" sqref="N38:P41" xr:uid="{00000000-0002-0000-0C00-000003000000}">
      <formula1>0</formula1>
    </dataValidation>
  </dataValidations>
  <hyperlinks>
    <hyperlink ref="C12" location="_ftn1" display="_ftn1" xr:uid="{00000000-0004-0000-0C00-000000000000}"/>
    <hyperlink ref="D12" location="_ftn2" display="_ftn2" xr:uid="{00000000-0004-0000-0C00-000001000000}"/>
    <hyperlink ref="E12" location="_ftn3" display="_ftn3" xr:uid="{00000000-0004-0000-0C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44"/>
  <sheetViews>
    <sheetView zoomScaleNormal="100" workbookViewId="0">
      <selection activeCell="C37" sqref="C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D00-000000000000}">
      <formula1>$U$2:$U$4</formula1>
    </dataValidation>
    <dataValidation type="list" allowBlank="1" showInputMessage="1" showErrorMessage="1" sqref="D19:D22" xr:uid="{00000000-0002-0000-0D00-000001000000}">
      <formula1>$V$2:$V$3</formula1>
    </dataValidation>
    <dataValidation showInputMessage="1" showErrorMessage="1" sqref="E19:E22" xr:uid="{00000000-0002-0000-0D00-000002000000}"/>
    <dataValidation type="whole" operator="lessThan" allowBlank="1" showInputMessage="1" showErrorMessage="1" sqref="N38:P41" xr:uid="{00000000-0002-0000-0D00-000003000000}">
      <formula1>0</formula1>
    </dataValidation>
  </dataValidations>
  <hyperlinks>
    <hyperlink ref="C12" location="_ftn1" display="_ftn1" xr:uid="{00000000-0004-0000-0D00-000000000000}"/>
    <hyperlink ref="D12" location="_ftn2" display="_ftn2" xr:uid="{00000000-0004-0000-0D00-000001000000}"/>
    <hyperlink ref="E12" location="_ftn3" display="_ftn3" xr:uid="{00000000-0004-0000-0D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44"/>
  <sheetViews>
    <sheetView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E00-000000000000}"/>
    <dataValidation type="list" allowBlank="1" showInputMessage="1" showErrorMessage="1" sqref="D19:D22" xr:uid="{00000000-0002-0000-0E00-000001000000}">
      <formula1>$V$2:$V$3</formula1>
    </dataValidation>
    <dataValidation type="list" allowBlank="1" showInputMessage="1" showErrorMessage="1" sqref="B13" xr:uid="{00000000-0002-0000-0E00-000002000000}">
      <formula1>$U$2:$U$4</formula1>
    </dataValidation>
    <dataValidation type="whole" operator="lessThan" allowBlank="1" showInputMessage="1" showErrorMessage="1" sqref="N38:P41" xr:uid="{00000000-0002-0000-0E00-000003000000}">
      <formula1>0</formula1>
    </dataValidation>
  </dataValidations>
  <hyperlinks>
    <hyperlink ref="C12" location="_ftn1" display="_ftn1" xr:uid="{00000000-0004-0000-0E00-000000000000}"/>
    <hyperlink ref="D12" location="_ftn2" display="_ftn2" xr:uid="{00000000-0004-0000-0E00-000001000000}"/>
    <hyperlink ref="E12" location="_ftn3" display="_ftn3" xr:uid="{00000000-0004-0000-0E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44"/>
  <sheetViews>
    <sheetView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F00-000000000000}">
      <formula1>$U$2:$U$4</formula1>
    </dataValidation>
    <dataValidation type="list" allowBlank="1" showInputMessage="1" showErrorMessage="1" sqref="D19:D22" xr:uid="{00000000-0002-0000-0F00-000001000000}">
      <formula1>$V$2:$V$3</formula1>
    </dataValidation>
    <dataValidation showInputMessage="1" showErrorMessage="1" sqref="E19:E22" xr:uid="{00000000-0002-0000-0F00-000002000000}"/>
    <dataValidation type="whole" operator="lessThan" allowBlank="1" showInputMessage="1" showErrorMessage="1" sqref="N38:P41" xr:uid="{00000000-0002-0000-0F00-000003000000}">
      <formula1>0</formula1>
    </dataValidation>
  </dataValidations>
  <hyperlinks>
    <hyperlink ref="C12" location="_ftn1" display="_ftn1" xr:uid="{00000000-0004-0000-0F00-000000000000}"/>
    <hyperlink ref="D12" location="_ftn2" display="_ftn2" xr:uid="{00000000-0004-0000-0F00-000001000000}"/>
    <hyperlink ref="E12" location="_ftn3" display="_ftn3" xr:uid="{00000000-0004-0000-0F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4"/>
  <sheetViews>
    <sheetView topLeftCell="A31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000-000000000000}"/>
    <dataValidation type="list" allowBlank="1" showInputMessage="1" showErrorMessage="1" sqref="D19:D22" xr:uid="{00000000-0002-0000-1000-000001000000}">
      <formula1>$V$2:$V$3</formula1>
    </dataValidation>
    <dataValidation type="list" allowBlank="1" showInputMessage="1" showErrorMessage="1" sqref="B13" xr:uid="{00000000-0002-0000-1000-000002000000}">
      <formula1>$U$2:$U$4</formula1>
    </dataValidation>
    <dataValidation type="whole" operator="lessThan" allowBlank="1" showInputMessage="1" showErrorMessage="1" sqref="N38:P41" xr:uid="{00000000-0002-0000-1000-000003000000}">
      <formula1>0</formula1>
    </dataValidation>
  </dataValidations>
  <hyperlinks>
    <hyperlink ref="C12" location="_ftn1" display="_ftn1" xr:uid="{00000000-0004-0000-1000-000000000000}"/>
    <hyperlink ref="D12" location="_ftn2" display="_ftn2" xr:uid="{00000000-0004-0000-1000-000001000000}"/>
    <hyperlink ref="E12" location="_ftn3" display="_ftn3" xr:uid="{00000000-0004-0000-10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100-000000000000}"/>
    <dataValidation type="list" allowBlank="1" showInputMessage="1" showErrorMessage="1" sqref="D19:D22" xr:uid="{00000000-0002-0000-1100-000001000000}">
      <formula1>$V$2:$V$3</formula1>
    </dataValidation>
    <dataValidation type="list" allowBlank="1" showInputMessage="1" showErrorMessage="1" sqref="B13" xr:uid="{00000000-0002-0000-1100-000002000000}">
      <formula1>$U$2:$U$4</formula1>
    </dataValidation>
    <dataValidation type="whole" operator="lessThan" allowBlank="1" showInputMessage="1" showErrorMessage="1" sqref="N38:P41" xr:uid="{00000000-0002-0000-1100-000003000000}">
      <formula1>0</formula1>
    </dataValidation>
  </dataValidations>
  <hyperlinks>
    <hyperlink ref="C12" location="_ftn1" display="_ftn1" xr:uid="{00000000-0004-0000-1100-000000000000}"/>
    <hyperlink ref="D12" location="_ftn2" display="_ftn2" xr:uid="{00000000-0004-0000-1100-000001000000}"/>
    <hyperlink ref="E12" location="_ftn3" display="_ftn3" xr:uid="{00000000-0004-0000-11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44"/>
  <sheetViews>
    <sheetView topLeftCell="B4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1200-000000000000}">
      <formula1>$U$2:$U$4</formula1>
    </dataValidation>
    <dataValidation type="list" allowBlank="1" showInputMessage="1" showErrorMessage="1" sqref="D19:D22" xr:uid="{00000000-0002-0000-1200-000001000000}">
      <formula1>$V$2:$V$3</formula1>
    </dataValidation>
    <dataValidation showInputMessage="1" showErrorMessage="1" sqref="E19:E22" xr:uid="{00000000-0002-0000-1200-000002000000}"/>
    <dataValidation type="whole" operator="lessThan" allowBlank="1" showInputMessage="1" showErrorMessage="1" sqref="N38:P41" xr:uid="{00000000-0002-0000-1200-000003000000}">
      <formula1>0</formula1>
    </dataValidation>
  </dataValidations>
  <hyperlinks>
    <hyperlink ref="C12" location="_ftn1" display="_ftn1" xr:uid="{00000000-0004-0000-1200-000000000000}"/>
    <hyperlink ref="D12" location="_ftn2" display="_ftn2" xr:uid="{00000000-0004-0000-1200-000001000000}"/>
    <hyperlink ref="E12" location="_ftn3" display="_ftn3" xr:uid="{00000000-0004-0000-1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5"/>
  <sheetViews>
    <sheetView tabSelected="1" zoomScaleNormal="100" workbookViewId="0">
      <selection activeCell="E8" sqref="E8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7" width="9.5703125" customWidth="1"/>
    <col min="18" max="18" width="12.140625" customWidth="1"/>
    <col min="19" max="19" width="9.28515625" bestFit="1" customWidth="1"/>
    <col min="20" max="20" width="10" bestFit="1" customWidth="1"/>
    <col min="21" max="21" width="9.85546875" bestFit="1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 x14ac:dyDescent="0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 x14ac:dyDescent="0.25">
      <c r="A6" s="20"/>
      <c r="B6" s="84" t="s">
        <v>102</v>
      </c>
      <c r="C6" s="84"/>
      <c r="D6" s="83" t="s">
        <v>7</v>
      </c>
      <c r="E6" s="83"/>
      <c r="F6" s="83" t="s">
        <v>31</v>
      </c>
      <c r="G6" s="83"/>
      <c r="H6" s="83" t="s">
        <v>26</v>
      </c>
      <c r="I6" s="83"/>
      <c r="J6" s="83"/>
      <c r="K6" s="83" t="s">
        <v>27</v>
      </c>
      <c r="L6" s="83"/>
      <c r="M6" s="83"/>
      <c r="N6" s="85" t="s">
        <v>28</v>
      </c>
      <c r="O6" s="85"/>
      <c r="P6" s="85"/>
      <c r="Q6" s="83" t="s">
        <v>32</v>
      </c>
      <c r="R6" s="83"/>
      <c r="S6" s="83"/>
      <c r="T6" s="89" t="s">
        <v>103</v>
      </c>
      <c r="U6" s="89"/>
      <c r="V6" s="89"/>
      <c r="W6" s="83" t="s">
        <v>38</v>
      </c>
      <c r="X6" s="83" t="s">
        <v>37</v>
      </c>
      <c r="Y6" s="83" t="s">
        <v>104</v>
      </c>
    </row>
    <row r="7" spans="1:25" ht="25.5" x14ac:dyDescent="0.2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107</v>
      </c>
      <c r="G7" s="21" t="s">
        <v>108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83"/>
      <c r="X7" s="83"/>
      <c r="Y7" s="83"/>
    </row>
    <row r="8" spans="1:25" ht="114.75" x14ac:dyDescent="0.25">
      <c r="A8" s="26">
        <v>1</v>
      </c>
      <c r="B8" s="26">
        <v>1073</v>
      </c>
      <c r="C8" s="26">
        <v>11001</v>
      </c>
      <c r="D8" s="26" t="str">
        <f>#REF!</f>
        <v>Ընդերքի ուսումնասիրության, օգտագործման և պահպանման ծառայություններ</v>
      </c>
      <c r="E8" s="26" t="str">
        <f>#REF!</f>
        <v>Ընդերքի մասին տեղեկատվության տրամադրման ծառայություններ</v>
      </c>
      <c r="F8" s="56">
        <v>16925.3</v>
      </c>
      <c r="G8" s="56">
        <v>22000</v>
      </c>
      <c r="H8" s="56">
        <f>'Հ1 Ձև 2 (1)'!$E$44</f>
        <v>28.5</v>
      </c>
      <c r="I8" s="56">
        <f>'Հ1 Ձև 2 (1)'!$F$44</f>
        <v>28.5</v>
      </c>
      <c r="J8" s="56">
        <f>'Հ1 Ձև 2 (1)'!$G$44</f>
        <v>28.5</v>
      </c>
      <c r="K8" s="56">
        <f>'Հ1 Ձև 2 (1)'!$H$44</f>
        <v>5046.2</v>
      </c>
      <c r="L8" s="56">
        <f>'Հ1 Ձև 2 (1)'!$I$44</f>
        <v>5046.2</v>
      </c>
      <c r="M8" s="56">
        <f>'Հ1 Ձև 2 (1)'!$J$44</f>
        <v>5046.2</v>
      </c>
      <c r="N8" s="56">
        <f>'Հ1 Ձև 2 (1)'!$K$44</f>
        <v>22000</v>
      </c>
      <c r="O8" s="56">
        <f>'Հ1 Ձև 2 (1)'!$L$44</f>
        <v>22000</v>
      </c>
      <c r="P8" s="56">
        <f>'Հ1 Ձև 2 (1)'!$M$44</f>
        <v>22000</v>
      </c>
      <c r="Q8" s="56">
        <f>'Հ1 Ձև 2 (1)'!$N$44</f>
        <v>0</v>
      </c>
      <c r="R8" s="56">
        <f>'Հ1 Ձև 2 (1)'!$O$44</f>
        <v>0</v>
      </c>
      <c r="S8" s="56">
        <f>'Հ1 Ձև 2 (1)'!$P$44</f>
        <v>0</v>
      </c>
      <c r="T8" s="56">
        <f>'Հ1 Ձև 2 (1)'!$Q$44</f>
        <v>22000</v>
      </c>
      <c r="U8" s="56">
        <f>'Հ1 Ձև 2 (1)'!$R$44</f>
        <v>22000</v>
      </c>
      <c r="V8" s="56">
        <f>'Հ1 Ձև 2 (1)'!$S$44</f>
        <v>22000</v>
      </c>
      <c r="W8" s="26" t="str">
        <f>'Հ1 Ձև 2 (1)'!$F$5</f>
        <v>ավելի քան 5 տարի</v>
      </c>
      <c r="X8" s="26" t="str">
        <f>'Հ1 Ձև 2 (1)'!$F$6</f>
        <v>շարունակական</v>
      </c>
      <c r="Y8" s="26" t="str">
        <f>'Հ1 Ձև 2 (1)'!$B$13</f>
        <v>Հայեցողական (շարունակական)</v>
      </c>
    </row>
    <row r="9" spans="1:25" ht="114.75" x14ac:dyDescent="0.25">
      <c r="A9" s="26">
        <v>2</v>
      </c>
      <c r="B9" s="26">
        <v>1073</v>
      </c>
      <c r="C9" s="26">
        <v>11003</v>
      </c>
      <c r="D9" s="27" t="str">
        <f>'[1]Հ1 Ձև 2 (2)'!C6</f>
        <v>Ընդերքի ուսումնասիրության, օգտագործման և պահպանման ծառայություններ</v>
      </c>
      <c r="E9" s="27" t="str">
        <f>'[1]Հ1 Ձև 2 (2)'!C8</f>
        <v>Ստորերկրյա հանքային ջրերի հանքավայրերի ջրակետերի (հորատանցք, աղբյուր) գույքագրում</v>
      </c>
      <c r="F9" s="57">
        <v>12437.4</v>
      </c>
      <c r="G9" s="57">
        <v>0</v>
      </c>
      <c r="H9" s="57">
        <f>'Հ1 Ձև 2 (2)'!$E$52</f>
        <v>0</v>
      </c>
      <c r="I9" s="57">
        <f>'Հ1 Ձև 2 (2)'!$F$52</f>
        <v>0</v>
      </c>
      <c r="J9" s="57">
        <f>'Հ1 Ձև 2 (2)'!$G$52</f>
        <v>0</v>
      </c>
      <c r="K9" s="57">
        <f>'Հ1 Ձև 2 (2)'!$H$52</f>
        <v>-12437.400000000001</v>
      </c>
      <c r="L9" s="57">
        <f>'Հ1 Ձև 2 (2)'!$I$52</f>
        <v>-12437.400000000001</v>
      </c>
      <c r="M9" s="57">
        <f>'Հ1 Ձև 2 (2)'!$J$52</f>
        <v>-12437.400000000001</v>
      </c>
      <c r="N9" s="57">
        <f>'Հ1 Ձև 2 (2)'!$K$52</f>
        <v>0</v>
      </c>
      <c r="O9" s="57">
        <f>'Հ1 Ձև 2 (2)'!$L$52</f>
        <v>0</v>
      </c>
      <c r="P9" s="57">
        <f>'Հ1 Ձև 2 (2)'!$M$52</f>
        <v>0</v>
      </c>
      <c r="Q9" s="57">
        <f>'Հ1 Ձև 2 (2)'!$N$52</f>
        <v>0</v>
      </c>
      <c r="R9" s="57">
        <f>'Հ1 Ձև 2 (2)'!$O$52</f>
        <v>0</v>
      </c>
      <c r="S9" s="57">
        <f>'Հ1 Ձև 2 (2)'!$P$52</f>
        <v>0</v>
      </c>
      <c r="T9" s="57">
        <f>'Հ1 Ձև 2 (2)'!$Q$52</f>
        <v>0</v>
      </c>
      <c r="U9" s="57">
        <f>'Հ1 Ձև 2 (2)'!$R$52</f>
        <v>0</v>
      </c>
      <c r="V9" s="57">
        <f>'Հ1 Ձև 2 (2)'!$S$52</f>
        <v>0</v>
      </c>
      <c r="W9" s="27">
        <f>'Հ1 Ձև 2 (2)'!$F$5</f>
        <v>2023</v>
      </c>
      <c r="X9" s="27">
        <f>'Հ1 Ձև 2 (2)'!$F$6</f>
        <v>2023</v>
      </c>
      <c r="Y9" s="27" t="str">
        <f>'Հ1 Ձև 2 (2)'!$B$13</f>
        <v>Հայեցողական (ոչ շարունակական)</v>
      </c>
    </row>
    <row r="10" spans="1:25" x14ac:dyDescent="0.25">
      <c r="A10" s="27">
        <v>3</v>
      </c>
      <c r="B10" s="27">
        <f>'Հ1 Ձև 2 (20)'!$C$5</f>
        <v>0</v>
      </c>
      <c r="C10" s="27">
        <f>'Հ1 Ձև 2 (20)'!$C$7</f>
        <v>0</v>
      </c>
      <c r="D10" s="27">
        <f>'Հ1 Ձև 2 (20)'!$C$6</f>
        <v>0</v>
      </c>
      <c r="E10" s="27">
        <f>'Հ1 Ձև 2 (20)'!$C$8</f>
        <v>0</v>
      </c>
      <c r="F10" s="57">
        <f>'Հ1 Ձև 2 (20)'!$C$44</f>
        <v>0</v>
      </c>
      <c r="G10" s="57">
        <f>'Հ1 Ձև 2 (20)'!$D$44</f>
        <v>0</v>
      </c>
      <c r="H10" s="57">
        <f>'Հ1 Ձև 2 (20)'!$E$44</f>
        <v>0</v>
      </c>
      <c r="I10" s="57">
        <f>'Հ1 Ձև 2 (20)'!$F$44</f>
        <v>0</v>
      </c>
      <c r="J10" s="57">
        <f>'Հ1 Ձև 2 (20)'!$G$44</f>
        <v>0</v>
      </c>
      <c r="K10" s="57">
        <f>'Հ1 Ձև 2 (20)'!$H$44</f>
        <v>0</v>
      </c>
      <c r="L10" s="57">
        <f>'Հ1 Ձև 2 (20)'!$I$44</f>
        <v>0</v>
      </c>
      <c r="M10" s="57">
        <f>'Հ1 Ձև 2 (20)'!$J$44</f>
        <v>0</v>
      </c>
      <c r="N10" s="57">
        <f>'Հ1 Ձև 2 (20)'!$K$44</f>
        <v>0</v>
      </c>
      <c r="O10" s="57">
        <f>'Հ1 Ձև 2 (20)'!$L$44</f>
        <v>0</v>
      </c>
      <c r="P10" s="57">
        <f>'Հ1 Ձև 2 (20)'!$M$44</f>
        <v>0</v>
      </c>
      <c r="Q10" s="57">
        <f>'Հ1 Ձև 2 (20)'!$N$44</f>
        <v>0</v>
      </c>
      <c r="R10" s="57">
        <f>'Հ1 Ձև 2 (20)'!$O$44</f>
        <v>0</v>
      </c>
      <c r="S10" s="57">
        <f>'Հ1 Ձև 2 (20)'!$P$44</f>
        <v>0</v>
      </c>
      <c r="T10" s="57">
        <f>'Հ1 Ձև 2 (20)'!$Q$44</f>
        <v>0</v>
      </c>
      <c r="U10" s="57">
        <f>'Հ1 Ձև 2 (20)'!$R$44</f>
        <v>0</v>
      </c>
      <c r="V10" s="57">
        <f>'Հ1 Ձև 2 (20)'!$S$44</f>
        <v>0</v>
      </c>
      <c r="W10" s="27">
        <f>'Հ1 Ձև 2 (20)'!$F$5</f>
        <v>0</v>
      </c>
      <c r="X10" s="27">
        <f>'Հ1 Ձև 2 (20)'!$F$6</f>
        <v>0</v>
      </c>
      <c r="Y10" s="27">
        <f>'Հ1 Ձև 2 (20)'!$B$13</f>
        <v>0</v>
      </c>
    </row>
    <row r="11" spans="1:25" x14ac:dyDescent="0.25">
      <c r="A11" s="20"/>
      <c r="B11" s="86" t="s">
        <v>35</v>
      </c>
      <c r="C11" s="87"/>
      <c r="D11" s="87"/>
      <c r="E11" s="88"/>
      <c r="F11" s="58">
        <f t="shared" ref="F11:V11" si="0">SUM(F8:F10)</f>
        <v>29362.699999999997</v>
      </c>
      <c r="G11" s="58">
        <f t="shared" si="0"/>
        <v>22000</v>
      </c>
      <c r="H11" s="58">
        <f t="shared" si="0"/>
        <v>28.5</v>
      </c>
      <c r="I11" s="58">
        <f t="shared" si="0"/>
        <v>28.5</v>
      </c>
      <c r="J11" s="58">
        <f t="shared" si="0"/>
        <v>28.5</v>
      </c>
      <c r="K11" s="58">
        <f t="shared" si="0"/>
        <v>-7391.2000000000016</v>
      </c>
      <c r="L11" s="58">
        <f t="shared" si="0"/>
        <v>-7391.2000000000016</v>
      </c>
      <c r="M11" s="58">
        <f t="shared" si="0"/>
        <v>-7391.2000000000016</v>
      </c>
      <c r="N11" s="58">
        <f t="shared" si="0"/>
        <v>22000</v>
      </c>
      <c r="O11" s="58">
        <f t="shared" si="0"/>
        <v>22000</v>
      </c>
      <c r="P11" s="58">
        <f t="shared" si="0"/>
        <v>22000</v>
      </c>
      <c r="Q11" s="58">
        <f t="shared" si="0"/>
        <v>0</v>
      </c>
      <c r="R11" s="58">
        <f t="shared" si="0"/>
        <v>0</v>
      </c>
      <c r="S11" s="58">
        <f t="shared" si="0"/>
        <v>0</v>
      </c>
      <c r="T11" s="59">
        <f t="shared" si="0"/>
        <v>22000</v>
      </c>
      <c r="U11" s="59">
        <f t="shared" si="0"/>
        <v>22000</v>
      </c>
      <c r="V11" s="59">
        <f t="shared" si="0"/>
        <v>22000</v>
      </c>
      <c r="W11" s="28" t="s">
        <v>34</v>
      </c>
      <c r="X11" s="28" t="s">
        <v>34</v>
      </c>
      <c r="Y11" s="28" t="s">
        <v>34</v>
      </c>
    </row>
    <row r="14" spans="1:25" x14ac:dyDescent="0.25">
      <c r="A14" t="s">
        <v>41</v>
      </c>
      <c r="B14" s="29" t="s">
        <v>36</v>
      </c>
      <c r="C14" s="29"/>
      <c r="D14" s="29"/>
      <c r="E14" s="29"/>
    </row>
    <row r="15" spans="1:25" x14ac:dyDescent="0.25">
      <c r="A15" t="s">
        <v>42</v>
      </c>
      <c r="B15" t="s">
        <v>99</v>
      </c>
    </row>
  </sheetData>
  <mergeCells count="12">
    <mergeCell ref="Y6:Y7"/>
    <mergeCell ref="B6:C6"/>
    <mergeCell ref="D6:E6"/>
    <mergeCell ref="N6:P6"/>
    <mergeCell ref="B11:E11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44"/>
  <sheetViews>
    <sheetView topLeftCell="B16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 t="s">
        <v>100</v>
      </c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30" customHeight="1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 xr:uid="{00000000-0002-0000-1300-000000000000}">
      <formula1>0</formula1>
    </dataValidation>
    <dataValidation type="list" allowBlank="1" showInputMessage="1" showErrorMessage="1" sqref="B13" xr:uid="{00000000-0002-0000-1300-000001000000}">
      <formula1>$U$2:$U$4</formula1>
    </dataValidation>
    <dataValidation type="list" allowBlank="1" showInputMessage="1" showErrorMessage="1" sqref="D19:D22" xr:uid="{00000000-0002-0000-1300-000002000000}">
      <formula1>$V$2:$V$3</formula1>
    </dataValidation>
    <dataValidation showInputMessage="1" showErrorMessage="1" sqref="E19:E22" xr:uid="{00000000-0002-0000-1300-000003000000}"/>
  </dataValidations>
  <hyperlinks>
    <hyperlink ref="C12" location="_ftn1" display="_ftn1" xr:uid="{00000000-0004-0000-1300-000000000000}"/>
    <hyperlink ref="D12" location="_ftn2" display="_ftn2" xr:uid="{00000000-0004-0000-1300-000001000000}"/>
    <hyperlink ref="E12" location="_ftn3" display="_ftn3" xr:uid="{00000000-0004-0000-1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44"/>
  <sheetViews>
    <sheetView topLeftCell="B14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35" t="s">
        <v>60</v>
      </c>
      <c r="D36" s="35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8.5" x14ac:dyDescent="0.25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 xr:uid="{00000000-0002-0000-1400-000000000000}">
      <formula1>0</formula1>
    </dataValidation>
    <dataValidation type="list" allowBlank="1" showInputMessage="1" showErrorMessage="1" sqref="B13" xr:uid="{00000000-0002-0000-1400-000001000000}">
      <formula1>$U$2:$U$4</formula1>
    </dataValidation>
    <dataValidation type="list" allowBlank="1" showInputMessage="1" showErrorMessage="1" sqref="D19:D22" xr:uid="{00000000-0002-0000-1400-000002000000}">
      <formula1>$V$2:$V$3</formula1>
    </dataValidation>
    <dataValidation showInputMessage="1" showErrorMessage="1" sqref="E19:E22" xr:uid="{00000000-0002-0000-1400-000003000000}"/>
  </dataValidations>
  <hyperlinks>
    <hyperlink ref="C12" location="_ftn1" display="_ftn1" xr:uid="{00000000-0004-0000-1400-000000000000}"/>
    <hyperlink ref="D12" location="_ftn2" display="_ftn2" xr:uid="{00000000-0004-0000-1400-000001000000}"/>
    <hyperlink ref="E12" location="_ftn3" display="_ftn3" xr:uid="{00000000-0004-0000-1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44"/>
  <sheetViews>
    <sheetView topLeftCell="A28" zoomScaleNormal="100" workbookViewId="0">
      <selection activeCell="O32" sqref="O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64" t="s">
        <v>109</v>
      </c>
      <c r="G18" s="64" t="s">
        <v>110</v>
      </c>
      <c r="H18" s="64" t="s">
        <v>1</v>
      </c>
      <c r="I18" s="64" t="s">
        <v>3</v>
      </c>
      <c r="J18" s="64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63" t="s">
        <v>8</v>
      </c>
      <c r="D37" s="63" t="s">
        <v>0</v>
      </c>
      <c r="E37" s="61" t="s">
        <v>1</v>
      </c>
      <c r="F37" s="61" t="s">
        <v>3</v>
      </c>
      <c r="G37" s="61" t="s">
        <v>105</v>
      </c>
      <c r="H37" s="61" t="s">
        <v>1</v>
      </c>
      <c r="I37" s="61" t="s">
        <v>3</v>
      </c>
      <c r="J37" s="61" t="s">
        <v>105</v>
      </c>
      <c r="K37" s="61" t="s">
        <v>10</v>
      </c>
      <c r="L37" s="61" t="s">
        <v>9</v>
      </c>
      <c r="M37" s="61" t="s">
        <v>106</v>
      </c>
      <c r="N37" s="61" t="s">
        <v>10</v>
      </c>
      <c r="O37" s="61" t="s">
        <v>9</v>
      </c>
      <c r="P37" s="61" t="s">
        <v>106</v>
      </c>
      <c r="Q37" s="62" t="s">
        <v>1</v>
      </c>
      <c r="R37" s="62" t="s">
        <v>3</v>
      </c>
      <c r="S37" s="62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500-000000000000}"/>
    <dataValidation type="list" allowBlank="1" showInputMessage="1" showErrorMessage="1" sqref="D19:D22" xr:uid="{00000000-0002-0000-1500-000001000000}">
      <formula1>$V$2:$V$3</formula1>
    </dataValidation>
    <dataValidation type="list" allowBlank="1" showInputMessage="1" showErrorMessage="1" sqref="B13" xr:uid="{00000000-0002-0000-1500-000002000000}">
      <formula1>$U$2:$U$4</formula1>
    </dataValidation>
    <dataValidation type="whole" operator="lessThan" allowBlank="1" showInputMessage="1" showErrorMessage="1" sqref="N38:P41" xr:uid="{00000000-0002-0000-1500-000003000000}">
      <formula1>0</formula1>
    </dataValidation>
  </dataValidations>
  <hyperlinks>
    <hyperlink ref="C12" location="_ftn1" display="_ftn1" xr:uid="{00000000-0004-0000-1500-000000000000}"/>
    <hyperlink ref="D12" location="_ftn2" display="_ftn2" xr:uid="{00000000-0004-0000-1500-000001000000}"/>
    <hyperlink ref="E12" location="_ftn3" display="_ftn3" xr:uid="{00000000-0004-0000-1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4"/>
  <sheetViews>
    <sheetView topLeftCell="A13" zoomScaleNormal="100" workbookViewId="0">
      <selection activeCell="G13" sqref="G13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2.7109375" customWidth="1"/>
    <col min="6" max="6" width="20.140625" customWidth="1"/>
    <col min="7" max="7" width="19.5703125" customWidth="1"/>
    <col min="8" max="9" width="10.42578125" customWidth="1"/>
    <col min="10" max="10" width="12.7109375" customWidth="1"/>
    <col min="11" max="11" width="13.7109375" customWidth="1"/>
    <col min="12" max="12" width="7.140625" customWidth="1"/>
    <col min="13" max="13" width="8.85546875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>
        <v>1073</v>
      </c>
      <c r="E5" s="30" t="s">
        <v>47</v>
      </c>
      <c r="F5" s="22" t="s">
        <v>122</v>
      </c>
      <c r="H5" s="2"/>
      <c r="I5" s="2"/>
      <c r="J5" s="2"/>
    </row>
    <row r="6" spans="1:23" ht="54" customHeight="1" x14ac:dyDescent="0.25">
      <c r="B6" s="30" t="s">
        <v>44</v>
      </c>
      <c r="C6" s="73" t="s">
        <v>120</v>
      </c>
      <c r="E6" s="30" t="s">
        <v>48</v>
      </c>
      <c r="F6" s="22" t="s">
        <v>123</v>
      </c>
      <c r="H6" s="2"/>
      <c r="I6" s="2"/>
      <c r="J6" s="2"/>
    </row>
    <row r="7" spans="1:23" ht="18" customHeight="1" x14ac:dyDescent="0.25">
      <c r="B7" s="30" t="s">
        <v>45</v>
      </c>
      <c r="C7" s="22">
        <v>11001</v>
      </c>
      <c r="H7" s="2"/>
      <c r="I7" s="2"/>
      <c r="J7" s="2"/>
    </row>
    <row r="8" spans="1:23" ht="54" customHeight="1" x14ac:dyDescent="0.25">
      <c r="B8" s="30" t="s">
        <v>46</v>
      </c>
      <c r="C8" s="73" t="s">
        <v>121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409.5" customHeight="1" x14ac:dyDescent="0.3">
      <c r="B13" s="74" t="s">
        <v>17</v>
      </c>
      <c r="C13" s="75" t="s">
        <v>149</v>
      </c>
      <c r="D13" s="23"/>
      <c r="E13" s="75" t="s">
        <v>152</v>
      </c>
      <c r="F13" s="8"/>
      <c r="G13" s="2"/>
      <c r="H13" s="2"/>
      <c r="I13" s="2"/>
      <c r="J13" s="8"/>
    </row>
    <row r="14" spans="1:23" ht="17.25" x14ac:dyDescent="0.3">
      <c r="A14" s="6" t="s">
        <v>21</v>
      </c>
      <c r="C14" s="2"/>
      <c r="D14" s="2"/>
      <c r="E14" s="2"/>
      <c r="F14" s="2"/>
      <c r="G14" s="2"/>
      <c r="H14" s="2"/>
      <c r="I14" s="2"/>
      <c r="J14" s="8"/>
    </row>
    <row r="15" spans="1:23" ht="17.25" x14ac:dyDescent="0.3">
      <c r="B15" s="10"/>
      <c r="C15" s="2"/>
      <c r="D15" s="2"/>
      <c r="E15" s="2"/>
      <c r="F15" s="2"/>
      <c r="G15" s="2"/>
      <c r="H15" s="2"/>
      <c r="I15" s="2"/>
      <c r="J15" s="8"/>
    </row>
    <row r="16" spans="1:23" ht="15" customHeight="1" x14ac:dyDescent="0.25">
      <c r="B16" s="91" t="s">
        <v>53</v>
      </c>
      <c r="C16" s="91" t="s">
        <v>54</v>
      </c>
      <c r="D16" s="91" t="s">
        <v>55</v>
      </c>
      <c r="E16" s="91" t="s">
        <v>56</v>
      </c>
      <c r="F16" s="90" t="s">
        <v>57</v>
      </c>
      <c r="G16" s="90"/>
      <c r="H16" s="90"/>
      <c r="I16" s="90"/>
      <c r="J16" s="90"/>
      <c r="K16" s="90" t="s">
        <v>58</v>
      </c>
    </row>
    <row r="17" spans="1:11" ht="27" x14ac:dyDescent="0.25">
      <c r="B17" s="91"/>
      <c r="C17" s="91"/>
      <c r="D17" s="91"/>
      <c r="E17" s="91"/>
      <c r="F17" s="36" t="s">
        <v>109</v>
      </c>
      <c r="G17" s="36" t="s">
        <v>110</v>
      </c>
      <c r="H17" s="36" t="s">
        <v>1</v>
      </c>
      <c r="I17" s="36" t="s">
        <v>3</v>
      </c>
      <c r="J17" s="36" t="s">
        <v>105</v>
      </c>
      <c r="K17" s="90"/>
    </row>
    <row r="18" spans="1:11" ht="94.5" x14ac:dyDescent="0.25">
      <c r="B18" s="24" t="s">
        <v>124</v>
      </c>
      <c r="C18" s="23" t="s">
        <v>129</v>
      </c>
      <c r="D18" s="23" t="s">
        <v>18</v>
      </c>
      <c r="E18" s="23"/>
      <c r="F18" s="77">
        <v>16290</v>
      </c>
      <c r="G18" s="77">
        <v>21000</v>
      </c>
      <c r="H18" s="77">
        <v>21000</v>
      </c>
      <c r="I18" s="77">
        <v>21000</v>
      </c>
      <c r="J18" s="77">
        <v>21000</v>
      </c>
      <c r="K18" s="76" t="s">
        <v>134</v>
      </c>
    </row>
    <row r="19" spans="1:11" ht="54" x14ac:dyDescent="0.25">
      <c r="B19" s="23" t="s">
        <v>125</v>
      </c>
      <c r="C19" s="23" t="s">
        <v>129</v>
      </c>
      <c r="D19" s="23" t="s">
        <v>18</v>
      </c>
      <c r="E19" s="76" t="s">
        <v>130</v>
      </c>
      <c r="F19" s="77">
        <v>516.79999999999995</v>
      </c>
      <c r="G19" s="77">
        <v>717</v>
      </c>
      <c r="H19" s="77">
        <v>717</v>
      </c>
      <c r="I19" s="77">
        <v>717</v>
      </c>
      <c r="J19" s="77">
        <v>717</v>
      </c>
      <c r="K19" s="76" t="s">
        <v>150</v>
      </c>
    </row>
    <row r="20" spans="1:11" ht="27" x14ac:dyDescent="0.25">
      <c r="B20" s="23" t="s">
        <v>126</v>
      </c>
      <c r="C20" s="23" t="s">
        <v>129</v>
      </c>
      <c r="D20" s="23" t="s">
        <v>15</v>
      </c>
      <c r="E20" s="23" t="s">
        <v>132</v>
      </c>
      <c r="F20" s="77">
        <v>106.5</v>
      </c>
      <c r="G20" s="77">
        <v>135</v>
      </c>
      <c r="H20" s="77">
        <v>135</v>
      </c>
      <c r="I20" s="77">
        <v>135</v>
      </c>
      <c r="J20" s="77">
        <v>135</v>
      </c>
      <c r="K20" s="82" t="s">
        <v>135</v>
      </c>
    </row>
    <row r="21" spans="1:11" ht="67.5" x14ac:dyDescent="0.25">
      <c r="B21" s="23" t="s">
        <v>127</v>
      </c>
      <c r="C21" s="23" t="s">
        <v>129</v>
      </c>
      <c r="D21" s="23" t="s">
        <v>18</v>
      </c>
      <c r="E21" s="76" t="s">
        <v>131</v>
      </c>
      <c r="F21" s="77">
        <v>12</v>
      </c>
      <c r="G21" s="77">
        <v>138</v>
      </c>
      <c r="H21" s="77">
        <v>138</v>
      </c>
      <c r="I21" s="77">
        <v>138</v>
      </c>
      <c r="J21" s="77">
        <v>138</v>
      </c>
      <c r="K21" s="76" t="s">
        <v>151</v>
      </c>
    </row>
    <row r="22" spans="1:11" ht="81" x14ac:dyDescent="0.25">
      <c r="B22" s="23" t="s">
        <v>128</v>
      </c>
      <c r="C22" s="23" t="s">
        <v>129</v>
      </c>
      <c r="D22" s="23" t="s">
        <v>18</v>
      </c>
      <c r="E22" s="76" t="s">
        <v>133</v>
      </c>
      <c r="F22" s="77">
        <v>0</v>
      </c>
      <c r="G22" s="77">
        <v>10</v>
      </c>
      <c r="H22" s="77">
        <v>10</v>
      </c>
      <c r="I22" s="77">
        <v>10</v>
      </c>
      <c r="J22" s="77">
        <v>10</v>
      </c>
      <c r="K22" s="76" t="s">
        <v>136</v>
      </c>
    </row>
    <row r="23" spans="1:11" ht="15.75" x14ac:dyDescent="0.25">
      <c r="A23" s="11" t="s">
        <v>22</v>
      </c>
      <c r="C23" s="12"/>
      <c r="D23" s="12"/>
      <c r="E23" s="12"/>
      <c r="F23" s="12"/>
      <c r="G23" s="12"/>
      <c r="H23" s="12"/>
      <c r="I23" s="12"/>
      <c r="J23" s="12"/>
    </row>
    <row r="24" spans="1:11" x14ac:dyDescent="0.25">
      <c r="A24" s="13"/>
      <c r="C24" s="14"/>
      <c r="D24" s="14"/>
      <c r="E24" s="14"/>
      <c r="F24" s="14"/>
      <c r="G24" s="14"/>
      <c r="H24" s="14"/>
      <c r="I24" s="14"/>
      <c r="J24" s="14"/>
    </row>
    <row r="25" spans="1:11" x14ac:dyDescent="0.25">
      <c r="A25" s="15" t="s">
        <v>23</v>
      </c>
      <c r="C25" s="16"/>
      <c r="D25" s="16"/>
      <c r="E25" s="12"/>
      <c r="F25" s="12"/>
      <c r="G25" s="12"/>
      <c r="H25" s="12"/>
      <c r="I25" s="12"/>
      <c r="J25" s="12"/>
    </row>
    <row r="26" spans="1:11" ht="18.75" customHeight="1" x14ac:dyDescent="0.25">
      <c r="B26" s="16"/>
      <c r="C26" s="16"/>
      <c r="D26" s="16"/>
      <c r="E26" s="12"/>
      <c r="F26" s="12"/>
      <c r="G26" s="12"/>
      <c r="H26" s="12"/>
      <c r="I26" s="12"/>
      <c r="J26" s="12"/>
    </row>
    <row r="27" spans="1:11" ht="24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1.75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2.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A30" s="15" t="s">
        <v>24</v>
      </c>
      <c r="E30" s="12"/>
      <c r="F30" s="12"/>
      <c r="G30" s="12"/>
      <c r="H30" s="12"/>
      <c r="I30" s="12"/>
      <c r="J30" s="12"/>
    </row>
    <row r="31" spans="1:11" ht="62.25" customHeight="1" x14ac:dyDescent="0.25">
      <c r="B31" s="93"/>
      <c r="C31" s="94"/>
      <c r="D31" s="94"/>
      <c r="E31" s="95"/>
      <c r="F31" s="12"/>
      <c r="G31" s="12"/>
      <c r="H31" s="12"/>
      <c r="I31" s="12"/>
      <c r="J31" s="12"/>
    </row>
    <row r="32" spans="1:11" ht="17.25" x14ac:dyDescent="0.25">
      <c r="B32" s="2"/>
      <c r="C32" s="2"/>
      <c r="D32" s="2"/>
      <c r="E32" s="12"/>
      <c r="F32" s="12"/>
      <c r="G32" s="12"/>
      <c r="H32" s="12"/>
      <c r="I32" s="12"/>
      <c r="J32" s="12"/>
    </row>
    <row r="33" spans="1:19" x14ac:dyDescent="0.25">
      <c r="A33" s="6" t="s">
        <v>25</v>
      </c>
    </row>
    <row r="35" spans="1:19" ht="43.5" customHeight="1" x14ac:dyDescent="0.25">
      <c r="B35" s="96" t="s">
        <v>59</v>
      </c>
      <c r="C35" s="35" t="s">
        <v>60</v>
      </c>
      <c r="D35" s="35" t="s">
        <v>61</v>
      </c>
      <c r="E35" s="85" t="s">
        <v>62</v>
      </c>
      <c r="F35" s="85"/>
      <c r="G35" s="85"/>
      <c r="H35" s="85" t="s">
        <v>63</v>
      </c>
      <c r="I35" s="85"/>
      <c r="J35" s="85"/>
      <c r="K35" s="85" t="s">
        <v>64</v>
      </c>
      <c r="L35" s="85"/>
      <c r="M35" s="85"/>
      <c r="N35" s="85" t="s">
        <v>65</v>
      </c>
      <c r="O35" s="85"/>
      <c r="P35" s="85"/>
      <c r="Q35" s="92" t="s">
        <v>66</v>
      </c>
      <c r="R35" s="92"/>
      <c r="S35" s="92"/>
    </row>
    <row r="36" spans="1:19" ht="30" customHeight="1" x14ac:dyDescent="0.25">
      <c r="B36" s="96"/>
      <c r="C36" s="35" t="s">
        <v>8</v>
      </c>
      <c r="D36" s="35" t="s">
        <v>0</v>
      </c>
      <c r="E36" s="33" t="s">
        <v>1</v>
      </c>
      <c r="F36" s="33" t="s">
        <v>3</v>
      </c>
      <c r="G36" s="33" t="s">
        <v>105</v>
      </c>
      <c r="H36" s="33" t="s">
        <v>1</v>
      </c>
      <c r="I36" s="33" t="s">
        <v>3</v>
      </c>
      <c r="J36" s="33" t="s">
        <v>105</v>
      </c>
      <c r="K36" s="33" t="s">
        <v>10</v>
      </c>
      <c r="L36" s="33" t="s">
        <v>9</v>
      </c>
      <c r="M36" s="33" t="s">
        <v>106</v>
      </c>
      <c r="N36" s="33" t="s">
        <v>10</v>
      </c>
      <c r="O36" s="33" t="s">
        <v>9</v>
      </c>
      <c r="P36" s="33" t="s">
        <v>106</v>
      </c>
      <c r="Q36" s="34" t="s">
        <v>1</v>
      </c>
      <c r="R36" s="34" t="s">
        <v>3</v>
      </c>
      <c r="S36" s="34" t="s">
        <v>105</v>
      </c>
    </row>
    <row r="37" spans="1:19" x14ac:dyDescent="0.25">
      <c r="B37" s="24" t="s">
        <v>124</v>
      </c>
      <c r="C37" s="55">
        <v>16290</v>
      </c>
      <c r="D37" s="55">
        <v>21000</v>
      </c>
      <c r="E37" s="55"/>
      <c r="F37" s="55"/>
      <c r="G37" s="55"/>
      <c r="H37" s="25">
        <v>4710</v>
      </c>
      <c r="I37" s="25">
        <v>4710</v>
      </c>
      <c r="J37" s="25">
        <v>4710</v>
      </c>
      <c r="K37" s="18">
        <f>C37+E37+H37</f>
        <v>21000</v>
      </c>
      <c r="L37" s="18">
        <f>C37+F37+I37</f>
        <v>21000</v>
      </c>
      <c r="M37" s="18">
        <f>C37+G37+J37</f>
        <v>21000</v>
      </c>
      <c r="N37" s="25"/>
      <c r="O37" s="25"/>
      <c r="P37" s="25"/>
      <c r="Q37" s="32">
        <f>K37+N37</f>
        <v>21000</v>
      </c>
      <c r="R37" s="32">
        <f>L37+O37</f>
        <v>21000</v>
      </c>
      <c r="S37" s="32">
        <f>M37+P37</f>
        <v>21000</v>
      </c>
    </row>
    <row r="38" spans="1:19" x14ac:dyDescent="0.25">
      <c r="B38" s="23" t="s">
        <v>125</v>
      </c>
      <c r="C38" s="24">
        <v>516.79999999999995</v>
      </c>
      <c r="D38" s="24">
        <v>717</v>
      </c>
      <c r="E38" s="25"/>
      <c r="F38" s="25"/>
      <c r="G38" s="25"/>
      <c r="H38" s="25">
        <v>200.2</v>
      </c>
      <c r="I38" s="25">
        <v>200.2</v>
      </c>
      <c r="J38" s="25">
        <v>200.2</v>
      </c>
      <c r="K38" s="60">
        <f t="shared" ref="K38:K41" si="0">C38+E38+H38</f>
        <v>717</v>
      </c>
      <c r="L38" s="60">
        <f t="shared" ref="L38:L41" si="1">C38+F38+I38</f>
        <v>717</v>
      </c>
      <c r="M38" s="60">
        <f t="shared" ref="M38:M41" si="2">C38+G38+J38</f>
        <v>717</v>
      </c>
      <c r="N38" s="25"/>
      <c r="O38" s="25"/>
      <c r="P38" s="25"/>
      <c r="Q38" s="32">
        <f t="shared" ref="Q38:Q41" si="3">K38+N38</f>
        <v>717</v>
      </c>
      <c r="R38" s="32">
        <f t="shared" ref="R38:R41" si="4">L38+O38</f>
        <v>717</v>
      </c>
      <c r="S38" s="32">
        <f t="shared" ref="S38:S41" si="5">M38+P38</f>
        <v>717</v>
      </c>
    </row>
    <row r="39" spans="1:19" x14ac:dyDescent="0.25">
      <c r="B39" s="23" t="s">
        <v>126</v>
      </c>
      <c r="C39" s="24">
        <v>106.5</v>
      </c>
      <c r="D39" s="24">
        <v>135</v>
      </c>
      <c r="E39" s="25">
        <v>28.5</v>
      </c>
      <c r="F39" s="25">
        <v>28.5</v>
      </c>
      <c r="G39" s="25">
        <v>28.5</v>
      </c>
      <c r="H39" s="25"/>
      <c r="I39" s="25"/>
      <c r="J39" s="25"/>
      <c r="K39" s="60">
        <f t="shared" si="0"/>
        <v>135</v>
      </c>
      <c r="L39" s="60">
        <f t="shared" si="1"/>
        <v>135</v>
      </c>
      <c r="M39" s="60">
        <f t="shared" si="2"/>
        <v>135</v>
      </c>
      <c r="N39" s="25"/>
      <c r="O39" s="25"/>
      <c r="P39" s="25"/>
      <c r="Q39" s="32">
        <f t="shared" si="3"/>
        <v>135</v>
      </c>
      <c r="R39" s="32">
        <f t="shared" si="4"/>
        <v>135</v>
      </c>
      <c r="S39" s="32">
        <f t="shared" si="5"/>
        <v>135</v>
      </c>
    </row>
    <row r="40" spans="1:19" x14ac:dyDescent="0.25">
      <c r="B40" s="23" t="s">
        <v>127</v>
      </c>
      <c r="C40" s="24">
        <v>12</v>
      </c>
      <c r="D40" s="24">
        <v>138</v>
      </c>
      <c r="E40" s="25"/>
      <c r="F40" s="25"/>
      <c r="G40" s="25"/>
      <c r="H40" s="25">
        <v>126</v>
      </c>
      <c r="I40" s="25">
        <v>126</v>
      </c>
      <c r="J40" s="25">
        <v>126</v>
      </c>
      <c r="K40" s="71"/>
      <c r="L40" s="71"/>
      <c r="M40" s="71"/>
      <c r="N40" s="25"/>
      <c r="O40" s="25"/>
      <c r="P40" s="25"/>
      <c r="Q40" s="72"/>
      <c r="R40" s="72"/>
      <c r="S40" s="72"/>
    </row>
    <row r="41" spans="1:19" x14ac:dyDescent="0.25">
      <c r="B41" s="23" t="s">
        <v>128</v>
      </c>
      <c r="C41" s="24">
        <v>0</v>
      </c>
      <c r="D41" s="24">
        <v>10</v>
      </c>
      <c r="E41" s="25"/>
      <c r="F41" s="25"/>
      <c r="G41" s="25"/>
      <c r="H41" s="25">
        <v>10</v>
      </c>
      <c r="I41" s="25">
        <v>10</v>
      </c>
      <c r="J41" s="25">
        <v>10</v>
      </c>
      <c r="K41" s="60">
        <f t="shared" si="0"/>
        <v>10</v>
      </c>
      <c r="L41" s="60">
        <f t="shared" si="1"/>
        <v>10</v>
      </c>
      <c r="M41" s="60">
        <f t="shared" si="2"/>
        <v>10</v>
      </c>
      <c r="N41" s="25"/>
      <c r="O41" s="25"/>
      <c r="P41" s="25"/>
      <c r="Q41" s="32">
        <f t="shared" si="3"/>
        <v>10</v>
      </c>
      <c r="R41" s="32">
        <f t="shared" si="4"/>
        <v>10</v>
      </c>
      <c r="S41" s="32">
        <f t="shared" si="5"/>
        <v>10</v>
      </c>
    </row>
    <row r="42" spans="1:19" ht="28.5" x14ac:dyDescent="0.25">
      <c r="B42" s="17" t="s">
        <v>95</v>
      </c>
      <c r="C42" s="24">
        <v>0</v>
      </c>
      <c r="D42" s="24">
        <v>0</v>
      </c>
      <c r="E42" s="18">
        <f>SUM(E37:E41)</f>
        <v>28.5</v>
      </c>
      <c r="F42" s="18">
        <f t="shared" ref="F42:J42" si="6">SUM(F37:F41)</f>
        <v>28.5</v>
      </c>
      <c r="G42" s="18">
        <f t="shared" si="6"/>
        <v>28.5</v>
      </c>
      <c r="H42" s="18">
        <f t="shared" si="6"/>
        <v>5046.2</v>
      </c>
      <c r="I42" s="18">
        <f t="shared" si="6"/>
        <v>5046.2</v>
      </c>
      <c r="J42" s="18">
        <f t="shared" si="6"/>
        <v>5046.2</v>
      </c>
      <c r="K42" s="18">
        <f>C42+E42+H42</f>
        <v>5074.7</v>
      </c>
      <c r="L42" s="18">
        <f>C42+F42+I42</f>
        <v>5074.7</v>
      </c>
      <c r="M42" s="18">
        <f>C42+G42+J42</f>
        <v>5074.7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>
        <v>16925.3</v>
      </c>
      <c r="D43" s="24">
        <v>22000</v>
      </c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16925.3</v>
      </c>
      <c r="L43" s="18">
        <f>C43</f>
        <v>16925.3</v>
      </c>
      <c r="M43" s="18">
        <f>C43</f>
        <v>16925.3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78">
        <f>SUM(C37:C41)</f>
        <v>16925.3</v>
      </c>
      <c r="D44" s="78">
        <f>SUM(D37:D41)</f>
        <v>22000</v>
      </c>
      <c r="E44" s="18">
        <f>E42</f>
        <v>28.5</v>
      </c>
      <c r="F44" s="18">
        <f t="shared" ref="F44:J44" si="7">F42</f>
        <v>28.5</v>
      </c>
      <c r="G44" s="18">
        <f t="shared" si="7"/>
        <v>28.5</v>
      </c>
      <c r="H44" s="18">
        <f t="shared" si="7"/>
        <v>5046.2</v>
      </c>
      <c r="I44" s="18">
        <f t="shared" si="7"/>
        <v>5046.2</v>
      </c>
      <c r="J44" s="18">
        <f t="shared" si="7"/>
        <v>5046.2</v>
      </c>
      <c r="K44" s="3">
        <f>K42+K43</f>
        <v>22000</v>
      </c>
      <c r="L44" s="3">
        <f t="shared" ref="L44:M44" si="8">L42+L43</f>
        <v>22000</v>
      </c>
      <c r="M44" s="3">
        <f t="shared" si="8"/>
        <v>22000</v>
      </c>
      <c r="N44" s="3">
        <f>SUM(N37:N41)</f>
        <v>0</v>
      </c>
      <c r="O44" s="3">
        <f t="shared" ref="O44:P44" si="9">SUM(O37:O41)</f>
        <v>0</v>
      </c>
      <c r="P44" s="3">
        <f t="shared" si="9"/>
        <v>0</v>
      </c>
      <c r="Q44" s="32">
        <f>K44+N44</f>
        <v>22000</v>
      </c>
      <c r="R44" s="32">
        <f>L44+O44</f>
        <v>22000</v>
      </c>
      <c r="S44" s="32">
        <f>M44+P44</f>
        <v>22000</v>
      </c>
    </row>
  </sheetData>
  <mergeCells count="13">
    <mergeCell ref="N35:P35"/>
    <mergeCell ref="Q35:S35"/>
    <mergeCell ref="B31:E31"/>
    <mergeCell ref="B35:B36"/>
    <mergeCell ref="E35:G35"/>
    <mergeCell ref="H35:J35"/>
    <mergeCell ref="K35:M35"/>
    <mergeCell ref="K16:K17"/>
    <mergeCell ref="B16:B17"/>
    <mergeCell ref="C16:C17"/>
    <mergeCell ref="D16:D17"/>
    <mergeCell ref="E16:E17"/>
    <mergeCell ref="F16:J16"/>
  </mergeCells>
  <dataValidations count="4">
    <dataValidation showInputMessage="1" showErrorMessage="1" sqref="E18:E22" xr:uid="{00000000-0002-0000-0200-000000000000}"/>
    <dataValidation type="list" allowBlank="1" showInputMessage="1" showErrorMessage="1" sqref="D18:D22" xr:uid="{00000000-0002-0000-0200-000001000000}">
      <formula1>$V$2:$V$3</formula1>
    </dataValidation>
    <dataValidation type="list" allowBlank="1" showInputMessage="1" showErrorMessage="1" sqref="B13" xr:uid="{00000000-0002-0000-0200-000002000000}">
      <formula1>$U$2:$U$4</formula1>
    </dataValidation>
    <dataValidation type="whole" operator="lessThan" allowBlank="1" showInputMessage="1" showErrorMessage="1" sqref="N37:P41" xr:uid="{00000000-0002-0000-0200-000003000000}">
      <formula1>0</formula1>
    </dataValidation>
  </dataValidations>
  <hyperlinks>
    <hyperlink ref="C12" location="_ftn1" display="_ftn1" xr:uid="{00000000-0004-0000-0200-000000000000}"/>
    <hyperlink ref="D12" location="_ftn2" display="_ftn2" xr:uid="{00000000-0004-0000-0200-000001000000}"/>
    <hyperlink ref="E12" location="_ftn3" display="_ftn3" xr:uid="{00000000-0004-0000-0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0</xdr:rowOff>
                  </from>
                  <to>
                    <xdr:col>2</xdr:col>
                    <xdr:colOff>1171575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24</xdr:row>
                    <xdr:rowOff>171450</xdr:rowOff>
                  </from>
                  <to>
                    <xdr:col>3</xdr:col>
                    <xdr:colOff>266700</xdr:colOff>
                    <xdr:row>25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26</xdr:row>
                    <xdr:rowOff>28575</xdr:rowOff>
                  </from>
                  <to>
                    <xdr:col>3</xdr:col>
                    <xdr:colOff>266700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28</xdr:row>
                    <xdr:rowOff>9525</xdr:rowOff>
                  </from>
                  <to>
                    <xdr:col>2</xdr:col>
                    <xdr:colOff>571500</xdr:colOff>
                    <xdr:row>28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2"/>
  <sheetViews>
    <sheetView zoomScaleNormal="100" workbookViewId="0">
      <selection activeCell="H50" sqref="H50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21.5703125" customWidth="1"/>
    <col min="5" max="5" width="37.42578125" customWidth="1"/>
    <col min="6" max="6" width="16.5703125" customWidth="1"/>
    <col min="7" max="7" width="13.42578125" customWidth="1"/>
    <col min="8" max="8" width="13.85546875" customWidth="1"/>
    <col min="9" max="9" width="12.5703125" customWidth="1"/>
    <col min="10" max="10" width="11" customWidth="1"/>
    <col min="11" max="11" width="15.42578125" customWidth="1"/>
    <col min="12" max="12" width="7.7109375" customWidth="1"/>
    <col min="13" max="13" width="7.570312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>
        <v>1073</v>
      </c>
      <c r="E5" s="30" t="s">
        <v>47</v>
      </c>
      <c r="F5" s="22">
        <v>2023</v>
      </c>
      <c r="H5" s="2"/>
      <c r="I5" s="2"/>
      <c r="J5" s="2"/>
    </row>
    <row r="6" spans="1:23" ht="66.75" customHeight="1" x14ac:dyDescent="0.25">
      <c r="B6" s="30" t="s">
        <v>44</v>
      </c>
      <c r="C6" s="73" t="s">
        <v>120</v>
      </c>
      <c r="E6" s="30" t="s">
        <v>48</v>
      </c>
      <c r="F6" s="22">
        <v>2023</v>
      </c>
      <c r="H6" s="2"/>
      <c r="I6" s="2"/>
      <c r="J6" s="2"/>
    </row>
    <row r="7" spans="1:23" ht="18" customHeight="1" x14ac:dyDescent="0.25">
      <c r="B7" s="30" t="s">
        <v>45</v>
      </c>
      <c r="C7" s="22">
        <v>11003</v>
      </c>
      <c r="H7" s="2"/>
      <c r="I7" s="2"/>
      <c r="J7" s="2"/>
    </row>
    <row r="8" spans="1:23" ht="61.5" customHeight="1" x14ac:dyDescent="0.25">
      <c r="B8" s="30" t="s">
        <v>46</v>
      </c>
      <c r="C8" s="73" t="s">
        <v>137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96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81.75" x14ac:dyDescent="0.3">
      <c r="B13" s="23" t="s">
        <v>19</v>
      </c>
      <c r="C13" s="76" t="s">
        <v>138</v>
      </c>
      <c r="D13" s="23"/>
      <c r="E13" s="76" t="s">
        <v>139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40.5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79" t="s">
        <v>124</v>
      </c>
      <c r="C19" s="79" t="s">
        <v>129</v>
      </c>
      <c r="D19" s="79" t="s">
        <v>18</v>
      </c>
      <c r="E19" s="79" t="s">
        <v>146</v>
      </c>
      <c r="F19" s="23">
        <v>8626</v>
      </c>
      <c r="G19" s="23">
        <v>0</v>
      </c>
      <c r="H19" s="23">
        <v>0</v>
      </c>
      <c r="I19" s="23">
        <v>0</v>
      </c>
      <c r="J19" s="23">
        <v>0</v>
      </c>
      <c r="K19" s="97" t="s">
        <v>148</v>
      </c>
    </row>
    <row r="20" spans="1:11" x14ac:dyDescent="0.25">
      <c r="B20" s="79" t="s">
        <v>126</v>
      </c>
      <c r="C20" s="79" t="s">
        <v>129</v>
      </c>
      <c r="D20" s="79" t="s">
        <v>18</v>
      </c>
      <c r="E20" s="79" t="s">
        <v>146</v>
      </c>
      <c r="F20" s="23">
        <v>286.7</v>
      </c>
      <c r="G20" s="23">
        <v>0</v>
      </c>
      <c r="H20" s="23">
        <v>0</v>
      </c>
      <c r="I20" s="23">
        <v>0</v>
      </c>
      <c r="J20" s="23">
        <v>0</v>
      </c>
      <c r="K20" s="98"/>
    </row>
    <row r="21" spans="1:11" ht="54" x14ac:dyDescent="0.25">
      <c r="B21" s="79" t="s">
        <v>140</v>
      </c>
      <c r="C21" s="79" t="s">
        <v>129</v>
      </c>
      <c r="D21" s="79" t="s">
        <v>18</v>
      </c>
      <c r="E21" s="24" t="s">
        <v>130</v>
      </c>
      <c r="F21" s="23">
        <v>330.6</v>
      </c>
      <c r="G21" s="23">
        <v>0</v>
      </c>
      <c r="H21" s="23">
        <v>0</v>
      </c>
      <c r="I21" s="23">
        <v>0</v>
      </c>
      <c r="J21" s="23">
        <v>0</v>
      </c>
      <c r="K21" s="98"/>
    </row>
    <row r="22" spans="1:11" x14ac:dyDescent="0.25">
      <c r="B22" s="79" t="s">
        <v>141</v>
      </c>
      <c r="C22" s="79" t="s">
        <v>129</v>
      </c>
      <c r="D22" s="79" t="s">
        <v>18</v>
      </c>
      <c r="E22" s="79" t="s">
        <v>146</v>
      </c>
      <c r="F22" s="23">
        <v>450</v>
      </c>
      <c r="G22" s="23">
        <v>0</v>
      </c>
      <c r="H22" s="23">
        <v>0</v>
      </c>
      <c r="I22" s="23">
        <v>0</v>
      </c>
      <c r="J22" s="23">
        <v>0</v>
      </c>
      <c r="K22" s="98"/>
    </row>
    <row r="23" spans="1:11" ht="27" x14ac:dyDescent="0.25">
      <c r="B23" s="79" t="s">
        <v>142</v>
      </c>
      <c r="C23" s="79" t="s">
        <v>129</v>
      </c>
      <c r="D23" s="79" t="s">
        <v>18</v>
      </c>
      <c r="E23" s="24" t="s">
        <v>147</v>
      </c>
      <c r="F23" s="23">
        <v>1980</v>
      </c>
      <c r="G23" s="23">
        <v>0</v>
      </c>
      <c r="H23" s="23">
        <v>0</v>
      </c>
      <c r="I23" s="23">
        <v>0</v>
      </c>
      <c r="J23" s="23">
        <v>0</v>
      </c>
      <c r="K23" s="98"/>
    </row>
    <row r="24" spans="1:11" ht="27" x14ac:dyDescent="0.25">
      <c r="B24" s="24" t="s">
        <v>143</v>
      </c>
      <c r="C24" s="79" t="s">
        <v>129</v>
      </c>
      <c r="D24" s="79" t="s">
        <v>18</v>
      </c>
      <c r="E24" s="79" t="s">
        <v>146</v>
      </c>
      <c r="F24" s="23">
        <v>441</v>
      </c>
      <c r="G24" s="23">
        <v>0</v>
      </c>
      <c r="H24" s="23">
        <v>0</v>
      </c>
      <c r="I24" s="23">
        <v>0</v>
      </c>
      <c r="J24" s="23">
        <v>0</v>
      </c>
      <c r="K24" s="98"/>
    </row>
    <row r="25" spans="1:11" x14ac:dyDescent="0.25">
      <c r="B25" s="24" t="s">
        <v>144</v>
      </c>
      <c r="C25" s="79" t="s">
        <v>129</v>
      </c>
      <c r="D25" s="79" t="s">
        <v>18</v>
      </c>
      <c r="E25" s="79" t="s">
        <v>146</v>
      </c>
      <c r="F25" s="23">
        <v>240</v>
      </c>
      <c r="G25" s="23">
        <v>0</v>
      </c>
      <c r="H25" s="23">
        <v>0</v>
      </c>
      <c r="I25" s="23">
        <v>0</v>
      </c>
      <c r="J25" s="23">
        <v>0</v>
      </c>
      <c r="K25" s="98"/>
    </row>
    <row r="26" spans="1:11" x14ac:dyDescent="0.25">
      <c r="B26" s="24" t="s">
        <v>145</v>
      </c>
      <c r="C26" s="79" t="s">
        <v>129</v>
      </c>
      <c r="D26" s="79" t="s">
        <v>18</v>
      </c>
      <c r="E26" s="79" t="s">
        <v>146</v>
      </c>
      <c r="F26" s="23">
        <v>83.1</v>
      </c>
      <c r="G26" s="23">
        <v>0</v>
      </c>
      <c r="H26" s="23">
        <v>0</v>
      </c>
      <c r="I26" s="23">
        <v>0</v>
      </c>
      <c r="J26" s="23">
        <v>0</v>
      </c>
      <c r="K26" s="99"/>
    </row>
    <row r="27" spans="1:11" ht="17.25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11" ht="15.75" x14ac:dyDescent="0.25">
      <c r="A28" s="11" t="s">
        <v>22</v>
      </c>
      <c r="C28" s="12"/>
      <c r="D28" s="12"/>
      <c r="E28" s="12"/>
      <c r="F28" s="12"/>
      <c r="G28" s="12"/>
      <c r="H28" s="12"/>
      <c r="I28" s="12"/>
      <c r="J28" s="12"/>
    </row>
    <row r="29" spans="1:11" x14ac:dyDescent="0.25">
      <c r="A29" s="13"/>
      <c r="C29" s="14"/>
      <c r="D29" s="14"/>
      <c r="E29" s="14"/>
      <c r="F29" s="14"/>
      <c r="G29" s="14"/>
      <c r="H29" s="14"/>
      <c r="I29" s="14"/>
      <c r="J29" s="14"/>
    </row>
    <row r="30" spans="1:11" x14ac:dyDescent="0.25">
      <c r="A30" s="15" t="s">
        <v>23</v>
      </c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B31" s="16"/>
      <c r="C31" s="16"/>
      <c r="D31" s="16"/>
      <c r="E31" s="12"/>
      <c r="F31" s="12"/>
      <c r="G31" s="12"/>
      <c r="H31" s="12"/>
      <c r="I31" s="12"/>
      <c r="J31" s="12"/>
    </row>
    <row r="32" spans="1:11" x14ac:dyDescent="0.25">
      <c r="B32" s="16"/>
      <c r="C32" s="16"/>
      <c r="D32" s="16"/>
      <c r="E32" s="12"/>
      <c r="F32" s="12"/>
      <c r="G32" s="12"/>
      <c r="H32" s="12"/>
      <c r="I32" s="12"/>
      <c r="J32" s="12"/>
    </row>
    <row r="33" spans="1:19" x14ac:dyDescent="0.25">
      <c r="B33" s="16"/>
      <c r="C33" s="16"/>
      <c r="D33" s="16"/>
      <c r="E33" s="12"/>
      <c r="F33" s="12"/>
      <c r="G33" s="12"/>
      <c r="H33" s="12"/>
      <c r="I33" s="12"/>
      <c r="J33" s="12"/>
    </row>
    <row r="34" spans="1:19" x14ac:dyDescent="0.25">
      <c r="B34" s="16"/>
      <c r="C34" s="16"/>
      <c r="D34" s="16"/>
      <c r="E34" s="12"/>
      <c r="F34" s="12"/>
      <c r="G34" s="12"/>
      <c r="H34" s="12"/>
      <c r="I34" s="12"/>
      <c r="J34" s="12"/>
    </row>
    <row r="35" spans="1:19" x14ac:dyDescent="0.25">
      <c r="A35" s="15" t="s">
        <v>24</v>
      </c>
      <c r="E35" s="12"/>
      <c r="F35" s="12"/>
      <c r="G35" s="12"/>
      <c r="H35" s="12"/>
      <c r="I35" s="12"/>
      <c r="J35" s="12"/>
    </row>
    <row r="36" spans="1:19" ht="62.25" customHeight="1" x14ac:dyDescent="0.25">
      <c r="B36" s="93"/>
      <c r="C36" s="94"/>
      <c r="D36" s="94"/>
      <c r="E36" s="95"/>
      <c r="F36" s="12"/>
      <c r="G36" s="12"/>
      <c r="H36" s="12"/>
      <c r="I36" s="12"/>
      <c r="J36" s="12"/>
    </row>
    <row r="37" spans="1:19" ht="17.25" x14ac:dyDescent="0.25">
      <c r="B37" s="2"/>
      <c r="C37" s="2"/>
      <c r="D37" s="2"/>
      <c r="E37" s="12"/>
      <c r="F37" s="12"/>
      <c r="G37" s="12"/>
      <c r="H37" s="12"/>
      <c r="I37" s="12"/>
      <c r="J37" s="12"/>
    </row>
    <row r="38" spans="1:19" x14ac:dyDescent="0.25">
      <c r="A38" s="6" t="s">
        <v>25</v>
      </c>
    </row>
    <row r="40" spans="1:19" ht="54.75" customHeight="1" x14ac:dyDescent="0.25">
      <c r="B40" s="96" t="s">
        <v>59</v>
      </c>
      <c r="C40" s="47" t="s">
        <v>60</v>
      </c>
      <c r="D40" s="47" t="s">
        <v>61</v>
      </c>
      <c r="E40" s="85" t="s">
        <v>62</v>
      </c>
      <c r="F40" s="85"/>
      <c r="G40" s="85"/>
      <c r="H40" s="85" t="s">
        <v>63</v>
      </c>
      <c r="I40" s="85"/>
      <c r="J40" s="85"/>
      <c r="K40" s="85" t="s">
        <v>64</v>
      </c>
      <c r="L40" s="85"/>
      <c r="M40" s="85"/>
      <c r="N40" s="85" t="s">
        <v>65</v>
      </c>
      <c r="O40" s="85"/>
      <c r="P40" s="85"/>
      <c r="Q40" s="92" t="s">
        <v>66</v>
      </c>
      <c r="R40" s="92"/>
      <c r="S40" s="92"/>
    </row>
    <row r="41" spans="1:19" x14ac:dyDescent="0.25">
      <c r="B41" s="96"/>
      <c r="C41" s="47" t="s">
        <v>8</v>
      </c>
      <c r="D41" s="47" t="s">
        <v>0</v>
      </c>
      <c r="E41" s="45" t="s">
        <v>1</v>
      </c>
      <c r="F41" s="45" t="s">
        <v>3</v>
      </c>
      <c r="G41" s="45" t="s">
        <v>105</v>
      </c>
      <c r="H41" s="45" t="s">
        <v>1</v>
      </c>
      <c r="I41" s="45" t="s">
        <v>3</v>
      </c>
      <c r="J41" s="45" t="s">
        <v>105</v>
      </c>
      <c r="K41" s="45" t="s">
        <v>10</v>
      </c>
      <c r="L41" s="45" t="s">
        <v>9</v>
      </c>
      <c r="M41" s="45" t="s">
        <v>106</v>
      </c>
      <c r="N41" s="45" t="s">
        <v>10</v>
      </c>
      <c r="O41" s="45" t="s">
        <v>9</v>
      </c>
      <c r="P41" s="45" t="s">
        <v>106</v>
      </c>
      <c r="Q41" s="46" t="s">
        <v>1</v>
      </c>
      <c r="R41" s="46" t="s">
        <v>3</v>
      </c>
      <c r="S41" s="46" t="s">
        <v>105</v>
      </c>
    </row>
    <row r="42" spans="1:19" x14ac:dyDescent="0.25">
      <c r="A42">
        <v>4234</v>
      </c>
      <c r="B42" s="79" t="s">
        <v>124</v>
      </c>
      <c r="C42" s="24">
        <v>8626</v>
      </c>
      <c r="D42" s="24">
        <v>0</v>
      </c>
      <c r="E42" s="24">
        <v>0</v>
      </c>
      <c r="F42" s="24">
        <v>0</v>
      </c>
      <c r="G42" s="24">
        <v>0</v>
      </c>
      <c r="H42" s="24">
        <v>-8626</v>
      </c>
      <c r="I42" s="24">
        <v>-8626</v>
      </c>
      <c r="J42" s="24">
        <v>-8626</v>
      </c>
      <c r="K42" s="45">
        <f>C42+E42+H42</f>
        <v>0</v>
      </c>
      <c r="L42" s="45">
        <f>C42+F42+I42</f>
        <v>0</v>
      </c>
      <c r="M42" s="45">
        <f>C42+G42+J42</f>
        <v>0</v>
      </c>
      <c r="N42" s="25"/>
      <c r="O42" s="25"/>
      <c r="P42" s="25"/>
      <c r="Q42" s="46">
        <f>K42+N42</f>
        <v>0</v>
      </c>
      <c r="R42" s="46">
        <f>L42+O42</f>
        <v>0</v>
      </c>
      <c r="S42" s="46">
        <f>M42+P42</f>
        <v>0</v>
      </c>
    </row>
    <row r="43" spans="1:19" x14ac:dyDescent="0.25">
      <c r="B43" s="79" t="s">
        <v>126</v>
      </c>
      <c r="C43" s="24">
        <v>286.7</v>
      </c>
      <c r="D43" s="24">
        <v>0</v>
      </c>
      <c r="E43" s="24">
        <v>0</v>
      </c>
      <c r="F43" s="24">
        <v>0</v>
      </c>
      <c r="G43" s="24">
        <v>0</v>
      </c>
      <c r="H43" s="24">
        <v>-286.7</v>
      </c>
      <c r="I43" s="24">
        <v>-286.7</v>
      </c>
      <c r="J43" s="24">
        <v>-286.7</v>
      </c>
      <c r="K43" s="60">
        <f t="shared" ref="K43:K49" si="0">C43+E43+H43</f>
        <v>0</v>
      </c>
      <c r="L43" s="60">
        <f t="shared" ref="L43:L49" si="1">C43+F43+I43</f>
        <v>0</v>
      </c>
      <c r="M43" s="60">
        <f t="shared" ref="M43:M49" si="2">C43+G43+J43</f>
        <v>0</v>
      </c>
      <c r="N43" s="25"/>
      <c r="O43" s="25"/>
      <c r="P43" s="25"/>
      <c r="Q43" s="46">
        <f t="shared" ref="Q43:S49" si="3">K43+N43</f>
        <v>0</v>
      </c>
      <c r="R43" s="46">
        <f t="shared" si="3"/>
        <v>0</v>
      </c>
      <c r="S43" s="46">
        <f t="shared" si="3"/>
        <v>0</v>
      </c>
    </row>
    <row r="44" spans="1:19" x14ac:dyDescent="0.25">
      <c r="B44" s="79" t="s">
        <v>140</v>
      </c>
      <c r="C44" s="24">
        <v>330.6</v>
      </c>
      <c r="D44" s="24">
        <v>0</v>
      </c>
      <c r="E44" s="24">
        <v>0</v>
      </c>
      <c r="F44" s="24">
        <v>0</v>
      </c>
      <c r="G44" s="24">
        <v>0</v>
      </c>
      <c r="H44" s="24">
        <v>-330.6</v>
      </c>
      <c r="I44" s="24">
        <v>-330.6</v>
      </c>
      <c r="J44" s="24">
        <v>-330.6</v>
      </c>
      <c r="K44" s="60">
        <f t="shared" si="0"/>
        <v>0</v>
      </c>
      <c r="L44" s="60">
        <f t="shared" si="1"/>
        <v>0</v>
      </c>
      <c r="M44" s="60">
        <f t="shared" si="2"/>
        <v>0</v>
      </c>
      <c r="N44" s="25"/>
      <c r="O44" s="25"/>
      <c r="P44" s="25"/>
      <c r="Q44" s="46">
        <f t="shared" si="3"/>
        <v>0</v>
      </c>
      <c r="R44" s="46">
        <f t="shared" si="3"/>
        <v>0</v>
      </c>
      <c r="S44" s="46">
        <f t="shared" si="3"/>
        <v>0</v>
      </c>
    </row>
    <row r="45" spans="1:19" x14ac:dyDescent="0.25">
      <c r="B45" s="79" t="s">
        <v>141</v>
      </c>
      <c r="C45" s="24">
        <v>450</v>
      </c>
      <c r="D45" s="24">
        <v>0</v>
      </c>
      <c r="E45" s="24">
        <v>0</v>
      </c>
      <c r="F45" s="24">
        <v>0</v>
      </c>
      <c r="G45" s="24">
        <v>0</v>
      </c>
      <c r="H45" s="24">
        <v>-450</v>
      </c>
      <c r="I45" s="24">
        <v>-450</v>
      </c>
      <c r="J45" s="24">
        <v>-450</v>
      </c>
      <c r="K45" s="70">
        <f t="shared" si="0"/>
        <v>0</v>
      </c>
      <c r="L45" s="60">
        <f t="shared" si="1"/>
        <v>0</v>
      </c>
      <c r="M45" s="60">
        <f t="shared" si="2"/>
        <v>0</v>
      </c>
      <c r="N45" s="25"/>
      <c r="O45" s="25"/>
      <c r="P45" s="25"/>
      <c r="Q45" s="46">
        <f t="shared" si="3"/>
        <v>0</v>
      </c>
      <c r="R45" s="46">
        <f t="shared" si="3"/>
        <v>0</v>
      </c>
      <c r="S45" s="46">
        <f t="shared" si="3"/>
        <v>0</v>
      </c>
    </row>
    <row r="46" spans="1:19" x14ac:dyDescent="0.25">
      <c r="B46" s="79" t="s">
        <v>142</v>
      </c>
      <c r="C46" s="24">
        <v>1980</v>
      </c>
      <c r="D46" s="24">
        <v>0</v>
      </c>
      <c r="E46" s="24">
        <v>0</v>
      </c>
      <c r="F46" s="24">
        <v>0</v>
      </c>
      <c r="G46" s="24">
        <v>0</v>
      </c>
      <c r="H46" s="24">
        <v>-1980</v>
      </c>
      <c r="I46" s="24">
        <v>-1980</v>
      </c>
      <c r="J46" s="24">
        <v>-1980</v>
      </c>
      <c r="K46" s="71">
        <f t="shared" si="0"/>
        <v>0</v>
      </c>
      <c r="L46" s="71">
        <f t="shared" si="1"/>
        <v>0</v>
      </c>
      <c r="M46" s="71">
        <f t="shared" si="2"/>
        <v>0</v>
      </c>
      <c r="N46" s="25"/>
      <c r="O46" s="25"/>
      <c r="P46" s="25"/>
      <c r="Q46" s="72">
        <f t="shared" si="3"/>
        <v>0</v>
      </c>
      <c r="R46" s="72">
        <f t="shared" si="3"/>
        <v>0</v>
      </c>
      <c r="S46" s="72">
        <f t="shared" si="3"/>
        <v>0</v>
      </c>
    </row>
    <row r="47" spans="1:19" ht="27" x14ac:dyDescent="0.25">
      <c r="B47" s="24" t="s">
        <v>143</v>
      </c>
      <c r="C47" s="24">
        <v>441</v>
      </c>
      <c r="D47" s="24">
        <v>0</v>
      </c>
      <c r="E47" s="24">
        <v>0</v>
      </c>
      <c r="F47" s="24">
        <v>0</v>
      </c>
      <c r="G47" s="24">
        <v>0</v>
      </c>
      <c r="H47" s="24">
        <v>-441</v>
      </c>
      <c r="I47" s="24">
        <v>-441</v>
      </c>
      <c r="J47" s="24">
        <v>-441</v>
      </c>
      <c r="K47" s="71">
        <f t="shared" si="0"/>
        <v>0</v>
      </c>
      <c r="L47" s="71">
        <f t="shared" si="1"/>
        <v>0</v>
      </c>
      <c r="M47" s="71">
        <f t="shared" si="2"/>
        <v>0</v>
      </c>
      <c r="N47" s="25"/>
      <c r="O47" s="25"/>
      <c r="P47" s="25"/>
      <c r="Q47" s="72">
        <f t="shared" si="3"/>
        <v>0</v>
      </c>
      <c r="R47" s="72">
        <f t="shared" si="3"/>
        <v>0</v>
      </c>
      <c r="S47" s="72">
        <f t="shared" si="3"/>
        <v>0</v>
      </c>
    </row>
    <row r="48" spans="1:19" x14ac:dyDescent="0.25">
      <c r="B48" s="24" t="s">
        <v>144</v>
      </c>
      <c r="C48" s="24">
        <v>240</v>
      </c>
      <c r="D48" s="24">
        <v>0</v>
      </c>
      <c r="E48" s="24">
        <v>0</v>
      </c>
      <c r="F48" s="24">
        <v>0</v>
      </c>
      <c r="G48" s="24">
        <v>0</v>
      </c>
      <c r="H48" s="24">
        <v>-240</v>
      </c>
      <c r="I48" s="24">
        <v>-240</v>
      </c>
      <c r="J48" s="24">
        <v>-240</v>
      </c>
      <c r="K48" s="71">
        <f t="shared" si="0"/>
        <v>0</v>
      </c>
      <c r="L48" s="71">
        <f t="shared" si="1"/>
        <v>0</v>
      </c>
      <c r="M48" s="71">
        <f t="shared" si="2"/>
        <v>0</v>
      </c>
      <c r="N48" s="25"/>
      <c r="O48" s="25"/>
      <c r="P48" s="25"/>
      <c r="Q48" s="72">
        <f t="shared" si="3"/>
        <v>0</v>
      </c>
      <c r="R48" s="72">
        <f t="shared" si="3"/>
        <v>0</v>
      </c>
      <c r="S48" s="72">
        <f t="shared" si="3"/>
        <v>0</v>
      </c>
    </row>
    <row r="49" spans="2:19" x14ac:dyDescent="0.25">
      <c r="B49" s="24" t="s">
        <v>145</v>
      </c>
      <c r="C49" s="24">
        <v>83.1</v>
      </c>
      <c r="D49" s="24">
        <v>0</v>
      </c>
      <c r="E49" s="24">
        <v>0</v>
      </c>
      <c r="F49" s="24">
        <v>0</v>
      </c>
      <c r="G49" s="24">
        <v>0</v>
      </c>
      <c r="H49" s="24">
        <v>-83.1</v>
      </c>
      <c r="I49" s="24">
        <v>-83.1</v>
      </c>
      <c r="J49" s="24">
        <v>-83.1</v>
      </c>
      <c r="K49" s="71">
        <f t="shared" si="0"/>
        <v>0</v>
      </c>
      <c r="L49" s="71">
        <f t="shared" si="1"/>
        <v>0</v>
      </c>
      <c r="M49" s="71">
        <f t="shared" si="2"/>
        <v>0</v>
      </c>
      <c r="N49" s="25"/>
      <c r="O49" s="25"/>
      <c r="P49" s="25"/>
      <c r="Q49" s="72">
        <f t="shared" si="3"/>
        <v>0</v>
      </c>
      <c r="R49" s="72">
        <f t="shared" si="3"/>
        <v>0</v>
      </c>
      <c r="S49" s="72">
        <f t="shared" si="3"/>
        <v>0</v>
      </c>
    </row>
    <row r="50" spans="2:19" ht="28.5" x14ac:dyDescent="0.25">
      <c r="B50" s="17" t="s">
        <v>95</v>
      </c>
      <c r="C50" s="24"/>
      <c r="D50" s="24">
        <v>-12437.4</v>
      </c>
      <c r="E50" s="45">
        <f>SUM(E42:E49)</f>
        <v>0</v>
      </c>
      <c r="F50" s="81">
        <f t="shared" ref="F50:G50" si="4">SUM(F42:F49)</f>
        <v>0</v>
      </c>
      <c r="G50" s="81">
        <f t="shared" si="4"/>
        <v>0</v>
      </c>
      <c r="H50" s="45">
        <f>SUM(H42:H49)</f>
        <v>-12437.400000000001</v>
      </c>
      <c r="I50" s="45">
        <f>SUM(I42:I49)</f>
        <v>-12437.400000000001</v>
      </c>
      <c r="J50" s="71">
        <f>SUM(J42:J49)</f>
        <v>-12437.400000000001</v>
      </c>
      <c r="K50" s="45">
        <f>C50+E50+H50</f>
        <v>-12437.400000000001</v>
      </c>
      <c r="L50" s="80">
        <f>C50+F50+I50</f>
        <v>-12437.400000000001</v>
      </c>
      <c r="M50" s="80">
        <f>C50+G50+J50</f>
        <v>-12437.400000000001</v>
      </c>
      <c r="N50" s="47" t="s">
        <v>2</v>
      </c>
      <c r="O50" s="47" t="s">
        <v>2</v>
      </c>
      <c r="P50" s="47" t="s">
        <v>2</v>
      </c>
      <c r="Q50" s="46" t="s">
        <v>2</v>
      </c>
      <c r="R50" s="46" t="s">
        <v>2</v>
      </c>
      <c r="S50" s="46" t="s">
        <v>2</v>
      </c>
    </row>
    <row r="51" spans="2:19" ht="28.5" x14ac:dyDescent="0.25">
      <c r="B51" s="17" t="s">
        <v>96</v>
      </c>
      <c r="C51" s="24">
        <v>12437.4</v>
      </c>
      <c r="D51" s="24"/>
      <c r="E51" s="45" t="s">
        <v>34</v>
      </c>
      <c r="F51" s="45" t="s">
        <v>34</v>
      </c>
      <c r="G51" s="45" t="s">
        <v>34</v>
      </c>
      <c r="H51" s="45" t="s">
        <v>34</v>
      </c>
      <c r="I51" s="45" t="s">
        <v>34</v>
      </c>
      <c r="J51" s="45" t="s">
        <v>34</v>
      </c>
      <c r="K51" s="45">
        <f>C51</f>
        <v>12437.4</v>
      </c>
      <c r="L51" s="45">
        <f>C51</f>
        <v>12437.4</v>
      </c>
      <c r="M51" s="45">
        <f>C51</f>
        <v>12437.4</v>
      </c>
      <c r="N51" s="47" t="s">
        <v>2</v>
      </c>
      <c r="O51" s="47" t="s">
        <v>2</v>
      </c>
      <c r="P51" s="47" t="s">
        <v>2</v>
      </c>
      <c r="Q51" s="46" t="s">
        <v>2</v>
      </c>
      <c r="R51" s="46" t="s">
        <v>2</v>
      </c>
      <c r="S51" s="46" t="s">
        <v>2</v>
      </c>
    </row>
    <row r="52" spans="2:19" x14ac:dyDescent="0.25">
      <c r="B52" s="17" t="s">
        <v>97</v>
      </c>
      <c r="C52" s="45">
        <f>SUM(C42:C49)</f>
        <v>12437.400000000001</v>
      </c>
      <c r="D52" s="81">
        <f>SUM(D42:D49)</f>
        <v>0</v>
      </c>
      <c r="E52" s="45">
        <f>E50</f>
        <v>0</v>
      </c>
      <c r="F52" s="45">
        <f t="shared" ref="F52:J52" si="5">F50</f>
        <v>0</v>
      </c>
      <c r="G52" s="45">
        <f t="shared" si="5"/>
        <v>0</v>
      </c>
      <c r="H52" s="45">
        <f t="shared" si="5"/>
        <v>-12437.400000000001</v>
      </c>
      <c r="I52" s="45">
        <f t="shared" si="5"/>
        <v>-12437.400000000001</v>
      </c>
      <c r="J52" s="45">
        <f t="shared" si="5"/>
        <v>-12437.400000000001</v>
      </c>
      <c r="K52" s="47">
        <f>K50+K51</f>
        <v>0</v>
      </c>
      <c r="L52" s="47">
        <f t="shared" ref="L52:M52" si="6">L50+L51</f>
        <v>0</v>
      </c>
      <c r="M52" s="47">
        <f t="shared" si="6"/>
        <v>0</v>
      </c>
      <c r="N52" s="47">
        <f>SUM(N42:N45)</f>
        <v>0</v>
      </c>
      <c r="O52" s="47">
        <f t="shared" ref="O52:P52" si="7">SUM(O42:O45)</f>
        <v>0</v>
      </c>
      <c r="P52" s="47">
        <f t="shared" si="7"/>
        <v>0</v>
      </c>
      <c r="Q52" s="46">
        <f>K52+N52</f>
        <v>0</v>
      </c>
      <c r="R52" s="46">
        <f>L52+O52</f>
        <v>0</v>
      </c>
      <c r="S52" s="46">
        <f>M52+P52</f>
        <v>0</v>
      </c>
    </row>
  </sheetData>
  <mergeCells count="14">
    <mergeCell ref="K19:K26"/>
    <mergeCell ref="Q40:S40"/>
    <mergeCell ref="B36:E36"/>
    <mergeCell ref="B40:B41"/>
    <mergeCell ref="E40:G40"/>
    <mergeCell ref="H40:J40"/>
    <mergeCell ref="K40:M40"/>
    <mergeCell ref="N40:P40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300-000000000000}">
      <formula1>$U$2:$U$4</formula1>
    </dataValidation>
    <dataValidation type="list" allowBlank="1" showInputMessage="1" showErrorMessage="1" sqref="D19:D26" xr:uid="{00000000-0002-0000-0300-000001000000}">
      <formula1>$V$2:$V$3</formula1>
    </dataValidation>
    <dataValidation showInputMessage="1" showErrorMessage="1" sqref="E19:E26" xr:uid="{00000000-0002-0000-0300-000002000000}"/>
    <dataValidation type="whole" operator="lessThan" allowBlank="1" showInputMessage="1" showErrorMessage="1" sqref="N42:P49" xr:uid="{00000000-0002-0000-0300-000003000000}">
      <formula1>0</formula1>
    </dataValidation>
  </dataValidations>
  <hyperlinks>
    <hyperlink ref="C12" location="_ftn1" display="_ftn1" xr:uid="{00000000-0004-0000-0300-000000000000}"/>
    <hyperlink ref="D12" location="_ftn2" display="_ftn2" xr:uid="{00000000-0004-0000-0300-000001000000}"/>
    <hyperlink ref="E12" location="_ftn3" display="_ftn3" xr:uid="{00000000-0004-0000-0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32</xdr:row>
                    <xdr:rowOff>0</xdr:rowOff>
                  </from>
                  <to>
                    <xdr:col>2</xdr:col>
                    <xdr:colOff>1171575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29</xdr:row>
                    <xdr:rowOff>171450</xdr:rowOff>
                  </from>
                  <to>
                    <xdr:col>3</xdr:col>
                    <xdr:colOff>266700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31</xdr:row>
                    <xdr:rowOff>28575</xdr:rowOff>
                  </from>
                  <to>
                    <xdr:col>3</xdr:col>
                    <xdr:colOff>266700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33</xdr:row>
                    <xdr:rowOff>9525</xdr:rowOff>
                  </from>
                  <to>
                    <xdr:col>2</xdr:col>
                    <xdr:colOff>571500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4"/>
  <sheetViews>
    <sheetView topLeftCell="A19" zoomScaleNormal="100" workbookViewId="0">
      <selection activeCell="D44" sqref="D44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400-000000000000}"/>
    <dataValidation type="list" allowBlank="1" showInputMessage="1" showErrorMessage="1" sqref="D19:D22" xr:uid="{00000000-0002-0000-0400-000001000000}">
      <formula1>$V$2:$V$3</formula1>
    </dataValidation>
    <dataValidation type="list" allowBlank="1" showInputMessage="1" showErrorMessage="1" sqref="B13" xr:uid="{00000000-0002-0000-0400-000002000000}">
      <formula1>$U$2:$U$4</formula1>
    </dataValidation>
    <dataValidation type="whole" operator="lessThan" allowBlank="1" showInputMessage="1" showErrorMessage="1" sqref="N38:P41" xr:uid="{00000000-0002-0000-0400-000003000000}">
      <formula1>0</formula1>
    </dataValidation>
  </dataValidations>
  <hyperlinks>
    <hyperlink ref="C12" location="_ftn1" display="_ftn1" xr:uid="{00000000-0004-0000-0400-000000000000}"/>
    <hyperlink ref="D12" location="_ftn2" display="_ftn2" xr:uid="{00000000-0004-0000-0400-000001000000}"/>
    <hyperlink ref="E12" location="_ftn3" display="_ftn3" xr:uid="{00000000-0004-0000-0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4"/>
  <sheetViews>
    <sheetView topLeftCell="A25" zoomScaleNormal="100" workbookViewId="0">
      <selection activeCell="C44" sqref="C44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500-000000000000}"/>
    <dataValidation type="list" allowBlank="1" showInputMessage="1" showErrorMessage="1" sqref="D19:D22" xr:uid="{00000000-0002-0000-0500-000001000000}">
      <formula1>$V$2:$V$3</formula1>
    </dataValidation>
    <dataValidation type="list" allowBlank="1" showInputMessage="1" showErrorMessage="1" sqref="B13" xr:uid="{00000000-0002-0000-0500-000002000000}">
      <formula1>$U$2:$U$4</formula1>
    </dataValidation>
    <dataValidation type="whole" operator="lessThan" allowBlank="1" showInputMessage="1" showErrorMessage="1" sqref="N38:P41" xr:uid="{00000000-0002-0000-0500-000003000000}">
      <formula1>0</formula1>
    </dataValidation>
  </dataValidations>
  <hyperlinks>
    <hyperlink ref="C12" location="_ftn1" display="_ftn1" xr:uid="{00000000-0004-0000-0500-000000000000}"/>
    <hyperlink ref="D12" location="_ftn2" display="_ftn2" xr:uid="{00000000-0004-0000-0500-000001000000}"/>
    <hyperlink ref="E12" location="_ftn3" display="_ftn3" xr:uid="{00000000-0004-0000-0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4"/>
  <sheetViews>
    <sheetView topLeftCell="A22" zoomScaleNormal="100" workbookViewId="0">
      <selection activeCell="D44" sqref="D44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600-000000000000}">
      <formula1>$U$2:$U$4</formula1>
    </dataValidation>
    <dataValidation type="list" allowBlank="1" showInputMessage="1" showErrorMessage="1" sqref="D19:D22" xr:uid="{00000000-0002-0000-0600-000001000000}">
      <formula1>$V$2:$V$3</formula1>
    </dataValidation>
    <dataValidation showInputMessage="1" showErrorMessage="1" sqref="E19:E22" xr:uid="{00000000-0002-0000-0600-000002000000}"/>
    <dataValidation type="whole" operator="lessThan" allowBlank="1" showInputMessage="1" showErrorMessage="1" sqref="N38:P41" xr:uid="{00000000-0002-0000-0600-000003000000}">
      <formula1>0</formula1>
    </dataValidation>
  </dataValidations>
  <hyperlinks>
    <hyperlink ref="C12" location="_ftn1" display="_ftn1" xr:uid="{00000000-0004-0000-0600-000000000000}"/>
    <hyperlink ref="D12" location="_ftn2" display="_ftn2" xr:uid="{00000000-0004-0000-0600-000001000000}"/>
    <hyperlink ref="E12" location="_ftn3" display="_ftn3" xr:uid="{00000000-0004-0000-06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4"/>
  <sheetViews>
    <sheetView topLeftCell="A31" zoomScaleNormal="100" workbookViewId="0">
      <selection activeCell="D52" sqref="D5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47" t="s">
        <v>60</v>
      </c>
      <c r="D36" s="47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700-000000000000}"/>
    <dataValidation type="list" allowBlank="1" showInputMessage="1" showErrorMessage="1" sqref="D19:D22" xr:uid="{00000000-0002-0000-0700-000001000000}">
      <formula1>$V$2:$V$3</formula1>
    </dataValidation>
    <dataValidation type="list" allowBlank="1" showInputMessage="1" showErrorMessage="1" sqref="B13" xr:uid="{00000000-0002-0000-0700-000002000000}">
      <formula1>$U$2:$U$4</formula1>
    </dataValidation>
    <dataValidation type="whole" operator="lessThan" allowBlank="1" showInputMessage="1" showErrorMessage="1" sqref="N38:P41" xr:uid="{00000000-0002-0000-0700-000003000000}">
      <formula1>0</formula1>
    </dataValidation>
  </dataValidations>
  <hyperlinks>
    <hyperlink ref="C12" location="_ftn1" display="_ftn1" xr:uid="{00000000-0004-0000-0700-000000000000}"/>
    <hyperlink ref="D12" location="_ftn2" display="_ftn2" xr:uid="{00000000-0004-0000-0700-000001000000}"/>
    <hyperlink ref="E12" location="_ftn3" display="_ftn3" xr:uid="{00000000-0004-0000-07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4"/>
  <sheetViews>
    <sheetView topLeftCell="A28" zoomScaleNormal="100" workbookViewId="0">
      <selection activeCell="R32" sqref="R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91" t="s">
        <v>53</v>
      </c>
      <c r="C17" s="91" t="s">
        <v>54</v>
      </c>
      <c r="D17" s="91" t="s">
        <v>55</v>
      </c>
      <c r="E17" s="91" t="s">
        <v>56</v>
      </c>
      <c r="F17" s="90" t="s">
        <v>57</v>
      </c>
      <c r="G17" s="90"/>
      <c r="H17" s="90"/>
      <c r="I17" s="90"/>
      <c r="J17" s="90"/>
      <c r="K17" s="90" t="s">
        <v>58</v>
      </c>
    </row>
    <row r="18" spans="1:11" ht="27" x14ac:dyDescent="0.25">
      <c r="B18" s="91"/>
      <c r="C18" s="91"/>
      <c r="D18" s="91"/>
      <c r="E18" s="91"/>
      <c r="F18" s="50" t="s">
        <v>109</v>
      </c>
      <c r="G18" s="50" t="s">
        <v>110</v>
      </c>
      <c r="H18" s="50" t="s">
        <v>1</v>
      </c>
      <c r="I18" s="50" t="s">
        <v>3</v>
      </c>
      <c r="J18" s="50" t="s">
        <v>105</v>
      </c>
      <c r="K18" s="9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93"/>
      <c r="C32" s="94"/>
      <c r="D32" s="94"/>
      <c r="E32" s="95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96" t="s">
        <v>59</v>
      </c>
      <c r="C36" s="52" t="s">
        <v>60</v>
      </c>
      <c r="D36" s="52" t="s">
        <v>61</v>
      </c>
      <c r="E36" s="85" t="s">
        <v>62</v>
      </c>
      <c r="F36" s="85"/>
      <c r="G36" s="85"/>
      <c r="H36" s="85" t="s">
        <v>63</v>
      </c>
      <c r="I36" s="85"/>
      <c r="J36" s="85"/>
      <c r="K36" s="85" t="s">
        <v>64</v>
      </c>
      <c r="L36" s="85"/>
      <c r="M36" s="85"/>
      <c r="N36" s="85" t="s">
        <v>65</v>
      </c>
      <c r="O36" s="85"/>
      <c r="P36" s="85"/>
      <c r="Q36" s="92" t="s">
        <v>66</v>
      </c>
      <c r="R36" s="92"/>
      <c r="S36" s="92"/>
    </row>
    <row r="37" spans="1:19" ht="27" x14ac:dyDescent="0.25">
      <c r="B37" s="96"/>
      <c r="C37" s="52" t="s">
        <v>8</v>
      </c>
      <c r="D37" s="52" t="s">
        <v>0</v>
      </c>
      <c r="E37" s="49" t="s">
        <v>1</v>
      </c>
      <c r="F37" s="49" t="s">
        <v>3</v>
      </c>
      <c r="G37" s="49" t="s">
        <v>105</v>
      </c>
      <c r="H37" s="49" t="s">
        <v>1</v>
      </c>
      <c r="I37" s="49" t="s">
        <v>3</v>
      </c>
      <c r="J37" s="49" t="s">
        <v>105</v>
      </c>
      <c r="K37" s="49" t="s">
        <v>10</v>
      </c>
      <c r="L37" s="49" t="s">
        <v>9</v>
      </c>
      <c r="M37" s="49" t="s">
        <v>106</v>
      </c>
      <c r="N37" s="49" t="s">
        <v>10</v>
      </c>
      <c r="O37" s="49" t="s">
        <v>9</v>
      </c>
      <c r="P37" s="49" t="s">
        <v>106</v>
      </c>
      <c r="Q37" s="51" t="s">
        <v>1</v>
      </c>
      <c r="R37" s="51" t="s">
        <v>3</v>
      </c>
      <c r="S37" s="51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9">
        <f>C38+E38+H38</f>
        <v>0</v>
      </c>
      <c r="L38" s="49">
        <f>C38+F38+I38</f>
        <v>0</v>
      </c>
      <c r="M38" s="49">
        <f>C38+G38+J38</f>
        <v>0</v>
      </c>
      <c r="N38" s="25"/>
      <c r="O38" s="25"/>
      <c r="P38" s="25"/>
      <c r="Q38" s="51">
        <f>K38+N38</f>
        <v>0</v>
      </c>
      <c r="R38" s="51">
        <f>L38+O38</f>
        <v>0</v>
      </c>
      <c r="S38" s="51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0">
        <f t="shared" ref="K39:K41" si="0">C39+E39+H39</f>
        <v>0</v>
      </c>
      <c r="L39" s="60">
        <f t="shared" ref="L39:L41" si="1">C39+F39+I39</f>
        <v>0</v>
      </c>
      <c r="M39" s="60">
        <f t="shared" ref="M39:M41" si="2">C39+G39+J39</f>
        <v>0</v>
      </c>
      <c r="N39" s="25"/>
      <c r="O39" s="25"/>
      <c r="P39" s="25"/>
      <c r="Q39" s="51">
        <f t="shared" ref="Q39:S41" si="3">K39+N39</f>
        <v>0</v>
      </c>
      <c r="R39" s="51">
        <f t="shared" si="3"/>
        <v>0</v>
      </c>
      <c r="S39" s="51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0">
        <f t="shared" si="0"/>
        <v>0</v>
      </c>
      <c r="L40" s="60">
        <f t="shared" si="1"/>
        <v>0</v>
      </c>
      <c r="M40" s="60">
        <f t="shared" si="2"/>
        <v>0</v>
      </c>
      <c r="N40" s="25"/>
      <c r="O40" s="25"/>
      <c r="P40" s="25"/>
      <c r="Q40" s="51">
        <f t="shared" si="3"/>
        <v>0</v>
      </c>
      <c r="R40" s="51">
        <f t="shared" si="3"/>
        <v>0</v>
      </c>
      <c r="S40" s="51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0">
        <f t="shared" si="0"/>
        <v>0</v>
      </c>
      <c r="L41" s="60">
        <f t="shared" si="1"/>
        <v>0</v>
      </c>
      <c r="M41" s="60">
        <f t="shared" si="2"/>
        <v>0</v>
      </c>
      <c r="N41" s="25"/>
      <c r="O41" s="25"/>
      <c r="P41" s="25"/>
      <c r="Q41" s="51">
        <f t="shared" si="3"/>
        <v>0</v>
      </c>
      <c r="R41" s="51">
        <f t="shared" si="3"/>
        <v>0</v>
      </c>
      <c r="S41" s="51">
        <f t="shared" si="3"/>
        <v>0</v>
      </c>
    </row>
    <row r="42" spans="1:19" ht="28.5" x14ac:dyDescent="0.25">
      <c r="B42" s="17" t="s">
        <v>95</v>
      </c>
      <c r="C42" s="24"/>
      <c r="D42" s="24"/>
      <c r="E42" s="49">
        <f>SUM(E38:E41)</f>
        <v>0</v>
      </c>
      <c r="F42" s="49">
        <f t="shared" ref="F42:J42" si="4">SUM(F38:F41)</f>
        <v>0</v>
      </c>
      <c r="G42" s="49">
        <f t="shared" si="4"/>
        <v>0</v>
      </c>
      <c r="H42" s="49">
        <f t="shared" si="4"/>
        <v>0</v>
      </c>
      <c r="I42" s="49">
        <f t="shared" si="4"/>
        <v>0</v>
      </c>
      <c r="J42" s="49">
        <f t="shared" si="4"/>
        <v>0</v>
      </c>
      <c r="K42" s="49">
        <f>C42+E42+H42</f>
        <v>0</v>
      </c>
      <c r="L42" s="49">
        <f>C42+F42+I42</f>
        <v>0</v>
      </c>
      <c r="M42" s="49">
        <f>C42+G42+J42</f>
        <v>0</v>
      </c>
      <c r="N42" s="52" t="s">
        <v>2</v>
      </c>
      <c r="O42" s="52" t="s">
        <v>2</v>
      </c>
      <c r="P42" s="52" t="s">
        <v>2</v>
      </c>
      <c r="Q42" s="51" t="s">
        <v>2</v>
      </c>
      <c r="R42" s="51" t="s">
        <v>2</v>
      </c>
      <c r="S42" s="51" t="s">
        <v>2</v>
      </c>
    </row>
    <row r="43" spans="1:19" ht="28.5" x14ac:dyDescent="0.25">
      <c r="B43" s="17" t="s">
        <v>96</v>
      </c>
      <c r="C43" s="24"/>
      <c r="D43" s="24"/>
      <c r="E43" s="49" t="s">
        <v>34</v>
      </c>
      <c r="F43" s="49" t="s">
        <v>34</v>
      </c>
      <c r="G43" s="49" t="s">
        <v>34</v>
      </c>
      <c r="H43" s="49" t="s">
        <v>34</v>
      </c>
      <c r="I43" s="49" t="s">
        <v>34</v>
      </c>
      <c r="J43" s="49" t="s">
        <v>34</v>
      </c>
      <c r="K43" s="49">
        <f>C43</f>
        <v>0</v>
      </c>
      <c r="L43" s="49">
        <f>C43</f>
        <v>0</v>
      </c>
      <c r="M43" s="49">
        <f>C43</f>
        <v>0</v>
      </c>
      <c r="N43" s="52" t="s">
        <v>2</v>
      </c>
      <c r="O43" s="52" t="s">
        <v>2</v>
      </c>
      <c r="P43" s="52" t="s">
        <v>2</v>
      </c>
      <c r="Q43" s="51" t="s">
        <v>2</v>
      </c>
      <c r="R43" s="51" t="s">
        <v>2</v>
      </c>
      <c r="S43" s="51" t="s">
        <v>2</v>
      </c>
    </row>
    <row r="44" spans="1:19" x14ac:dyDescent="0.25">
      <c r="B44" s="17" t="s">
        <v>97</v>
      </c>
      <c r="C44" s="49">
        <f>SUM(C38:C41)</f>
        <v>0</v>
      </c>
      <c r="D44" s="49">
        <f>SUM(D38:D41)</f>
        <v>0</v>
      </c>
      <c r="E44" s="49">
        <f>E42</f>
        <v>0</v>
      </c>
      <c r="F44" s="49">
        <f t="shared" ref="F44:J44" si="5">F42</f>
        <v>0</v>
      </c>
      <c r="G44" s="49">
        <f t="shared" si="5"/>
        <v>0</v>
      </c>
      <c r="H44" s="49">
        <f t="shared" si="5"/>
        <v>0</v>
      </c>
      <c r="I44" s="49">
        <f t="shared" si="5"/>
        <v>0</v>
      </c>
      <c r="J44" s="49">
        <f t="shared" si="5"/>
        <v>0</v>
      </c>
      <c r="K44" s="52">
        <f>K42+K43</f>
        <v>0</v>
      </c>
      <c r="L44" s="52">
        <f t="shared" ref="L44:M44" si="6">L42+L43</f>
        <v>0</v>
      </c>
      <c r="M44" s="52">
        <f t="shared" si="6"/>
        <v>0</v>
      </c>
      <c r="N44" s="52">
        <f>SUM(N38:N41)</f>
        <v>0</v>
      </c>
      <c r="O44" s="52">
        <f t="shared" ref="O44:P44" si="7">SUM(O38:O41)</f>
        <v>0</v>
      </c>
      <c r="P44" s="52">
        <f t="shared" si="7"/>
        <v>0</v>
      </c>
      <c r="Q44" s="51">
        <f>K44+N44</f>
        <v>0</v>
      </c>
      <c r="R44" s="51">
        <f>L44+O44</f>
        <v>0</v>
      </c>
      <c r="S44" s="5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 xr:uid="{00000000-0002-0000-0800-000000000000}">
      <formula1>0</formula1>
    </dataValidation>
    <dataValidation showInputMessage="1" showErrorMessage="1" sqref="E19:E22" xr:uid="{00000000-0002-0000-0800-000001000000}"/>
    <dataValidation type="list" allowBlank="1" showInputMessage="1" showErrorMessage="1" sqref="D19:D22" xr:uid="{00000000-0002-0000-0800-000002000000}">
      <formula1>$V$2:$V$3</formula1>
    </dataValidation>
    <dataValidation type="list" allowBlank="1" showInputMessage="1" showErrorMessage="1" sqref="B13" xr:uid="{00000000-0002-0000-0800-000003000000}">
      <formula1>$U$2:$U$4</formula1>
    </dataValidation>
  </dataValidations>
  <hyperlinks>
    <hyperlink ref="C12" location="_ftn1" display="_ftn1" xr:uid="{00000000-0004-0000-0800-000000000000}"/>
    <hyperlink ref="D12" location="_ftn2" display="_ftn2" xr:uid="{00000000-0004-0000-0800-000001000000}"/>
    <hyperlink ref="E12" location="_ftn3" display="_ftn3" xr:uid="{00000000-0004-0000-08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2024-02-23T10:30:07Z</dcterms:modified>
</cp:coreProperties>
</file>